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saveExternalLinkValues="0" defaultThemeVersion="164011"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bookViews>
    <workbookView xWindow="0" yWindow="0" windowWidth="28800" windowHeight="14085" firstSheet="13" activeTab="19"/>
  </bookViews>
  <sheets>
    <sheet name="Intro" sheetId="16" r:id="rId1"/>
    <sheet name="Trend Analysis" sheetId="2" r:id="rId2"/>
    <sheet name="Trend Analysis (A)" sheetId="26" r:id="rId3"/>
    <sheet name="Job Vacancy" sheetId="5" r:id="rId4"/>
    <sheet name="Job Vacancy (A)" sheetId="27" r:id="rId5"/>
    <sheet name="Requisition Rate" sheetId="6" r:id="rId6"/>
    <sheet name="Requisition Rate (A)" sheetId="20" r:id="rId7"/>
    <sheet name="Time to Fill" sheetId="11" r:id="rId8"/>
    <sheet name="Time to Fill (A)" sheetId="21" r:id="rId9"/>
    <sheet name="Standard Deviation" sheetId="8" r:id="rId10"/>
    <sheet name="Standard Deviation (A)" sheetId="22" r:id="rId11"/>
    <sheet name="Quality of Hire" sheetId="12" r:id="rId12"/>
    <sheet name="Quality of Hire (A)" sheetId="25" r:id="rId13"/>
    <sheet name="Career Path Ratio" sheetId="13" r:id="rId14"/>
    <sheet name="Career Path Ratio (A)" sheetId="24" r:id="rId15"/>
    <sheet name="Hire Rate" sheetId="14" r:id="rId16"/>
    <sheet name="Hire Rate (A)" sheetId="23" r:id="rId17"/>
    <sheet name="Turnover by Year" sheetId="3" r:id="rId18"/>
    <sheet name="Turnover by Quarter" sheetId="4" r:id="rId19"/>
    <sheet name="HR Scorecard" sheetId="17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7" l="1"/>
  <c r="J15" i="5"/>
  <c r="J16" i="27"/>
  <c r="I14" i="27"/>
  <c r="I13" i="27"/>
  <c r="I12" i="27"/>
  <c r="I11" i="27"/>
  <c r="I10" i="27"/>
  <c r="I9" i="27"/>
  <c r="C20" i="12" l="1"/>
  <c r="C19" i="12"/>
  <c r="C18" i="12"/>
  <c r="C17" i="12"/>
  <c r="C20" i="27"/>
  <c r="C20" i="5"/>
  <c r="J16" i="5"/>
  <c r="E17" i="26"/>
  <c r="D16" i="26"/>
  <c r="E16" i="26" s="1"/>
  <c r="D13" i="26"/>
  <c r="D12" i="26"/>
  <c r="D11" i="26"/>
  <c r="D10" i="26"/>
  <c r="D9" i="26"/>
  <c r="D8" i="26"/>
  <c r="D16" i="2"/>
  <c r="C21" i="25"/>
  <c r="C20" i="25"/>
  <c r="C19" i="25"/>
  <c r="C18" i="25"/>
  <c r="C23" i="25" s="1"/>
  <c r="C20" i="24"/>
  <c r="F18" i="24"/>
  <c r="F20" i="24" s="1"/>
  <c r="C18" i="24"/>
  <c r="F17" i="24"/>
  <c r="C17" i="24"/>
  <c r="C30" i="23"/>
  <c r="C29" i="23"/>
  <c r="C28" i="23"/>
  <c r="C25" i="23"/>
  <c r="C24" i="23"/>
  <c r="C26" i="23" s="1"/>
  <c r="C21" i="23"/>
  <c r="C20" i="23"/>
  <c r="C22" i="23" s="1"/>
  <c r="C17" i="23"/>
  <c r="C16" i="23"/>
  <c r="C18" i="23" s="1"/>
  <c r="J7" i="22"/>
  <c r="K7" i="22" s="1"/>
  <c r="I7" i="22"/>
  <c r="J6" i="22"/>
  <c r="K6" i="22" s="1"/>
  <c r="I6" i="22"/>
  <c r="E6" i="22"/>
  <c r="B6" i="22"/>
  <c r="C21" i="21"/>
  <c r="C16" i="21"/>
  <c r="C15" i="21"/>
  <c r="C18" i="21" s="1"/>
  <c r="C16" i="20"/>
  <c r="C15" i="20"/>
  <c r="C18" i="20" s="1"/>
  <c r="C17" i="27" l="1"/>
  <c r="C16" i="27"/>
  <c r="C15" i="27"/>
  <c r="C29" i="14"/>
  <c r="C28" i="14"/>
  <c r="C25" i="14"/>
  <c r="C24" i="14"/>
  <c r="C21" i="14"/>
  <c r="C20" i="14"/>
  <c r="C17" i="14"/>
  <c r="C16" i="14"/>
  <c r="F18" i="13"/>
  <c r="F17" i="13"/>
  <c r="C18" i="13"/>
  <c r="C17" i="13"/>
  <c r="K6" i="8" l="1"/>
  <c r="J6" i="8"/>
  <c r="I6" i="8"/>
  <c r="E6" i="8"/>
  <c r="B6" i="8"/>
  <c r="I14" i="5" l="1"/>
  <c r="I13" i="5"/>
  <c r="I12" i="5"/>
  <c r="I11" i="5"/>
  <c r="I10" i="5"/>
  <c r="I9" i="5"/>
  <c r="D14" i="4" l="1"/>
  <c r="C14" i="4"/>
  <c r="B6" i="4" l="1"/>
  <c r="B17" i="4"/>
  <c r="D23" i="3"/>
  <c r="B6" i="3" s="1"/>
  <c r="C23" i="3"/>
  <c r="B26" i="3" l="1"/>
  <c r="C26" i="3" l="1"/>
  <c r="C17" i="4"/>
</calcChain>
</file>

<file path=xl/sharedStrings.xml><?xml version="1.0" encoding="utf-8"?>
<sst xmlns="http://schemas.openxmlformats.org/spreadsheetml/2006/main" count="498" uniqueCount="213">
  <si>
    <t>Year</t>
  </si>
  <si>
    <t>Sales</t>
  </si>
  <si>
    <t>Annual Sales Per Employee</t>
  </si>
  <si>
    <t>Number of Employees</t>
  </si>
  <si>
    <t>Month</t>
  </si>
  <si>
    <t>Separations</t>
  </si>
  <si>
    <t>Total Workforce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</si>
  <si>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</si>
  <si>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</si>
  <si>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</si>
  <si>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</si>
  <si>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</si>
  <si>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</si>
  <si>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</si>
  <si>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</si>
  <si>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</si>
  <si>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</si>
  <si>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</si>
  <si>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</si>
  <si>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</si>
  <si>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Turnover  =</t>
  </si>
  <si>
    <t>AVG Monthly Workforce</t>
  </si>
  <si>
    <t>Turnover</t>
  </si>
  <si>
    <t>Turnover Analysis by Year</t>
  </si>
  <si>
    <t>Turnover Analysis by Quarter</t>
  </si>
  <si>
    <t>Divide the number of separations for the year by the average number of workforce per month.</t>
  </si>
  <si>
    <t>Job Vacancy</t>
  </si>
  <si>
    <t xml:space="preserve">  x 100%</t>
  </si>
  <si>
    <t>Scenario 1:</t>
  </si>
  <si>
    <t>Scenario 2:</t>
  </si>
  <si>
    <t>Scenario 3:</t>
  </si>
  <si>
    <t>Trend Analysis</t>
  </si>
  <si>
    <t>Tim Wright</t>
  </si>
  <si>
    <t>*Light green cells preformatted for percent.</t>
  </si>
  <si>
    <t>as of today</t>
  </si>
  <si>
    <t xml:space="preserve">Scenario </t>
  </si>
  <si>
    <t>Effective?</t>
  </si>
  <si>
    <t>Divide the number of separations for the quarter by the average number of workforce per month.</t>
  </si>
  <si>
    <t>This yields an average monthly workforce.</t>
  </si>
  <si>
    <t># of Open Positions Inputs</t>
  </si>
  <si>
    <t>Workforce Planning:</t>
  </si>
  <si>
    <t>Mean Days for Recruiter 2</t>
  </si>
  <si>
    <t>Mean Days for Recruiter 1</t>
  </si>
  <si>
    <t>Days to fill job Recruiter 2</t>
  </si>
  <si>
    <t>Days to fill job Recruiter 1</t>
  </si>
  <si>
    <t>Recruiter 1</t>
  </si>
  <si>
    <t>Recruiter 2</t>
  </si>
  <si>
    <t>STD</t>
  </si>
  <si>
    <t>COV</t>
  </si>
  <si>
    <t>Average (Mean)</t>
  </si>
  <si>
    <t xml:space="preserve">  = .13 of STD for every point of Mean</t>
  </si>
  <si>
    <t xml:space="preserve">  = .40 of STD for every point of Mean</t>
  </si>
  <si>
    <t>Standard Deviation/Dispersion (Days to Fill A Job)</t>
  </si>
  <si>
    <t>*Recruiter 2 is filling jobs more efficiently.</t>
  </si>
  <si>
    <t>Requisition Rate</t>
  </si>
  <si>
    <t>RER =</t>
  </si>
  <si>
    <t>New requisitions added during the month</t>
  </si>
  <si>
    <t>Total open requisitions at the beginning of the month</t>
  </si>
  <si>
    <t>TR/M =</t>
  </si>
  <si>
    <t xml:space="preserve">                                           Inputs</t>
  </si>
  <si>
    <t>TR/M</t>
  </si>
  <si>
    <t>NR =</t>
  </si>
  <si>
    <t>NR</t>
  </si>
  <si>
    <t>(TR/M) Total requisitions open at the beginning of each month</t>
  </si>
  <si>
    <t>RER</t>
  </si>
  <si>
    <t>(NR) Requisitions added during the month</t>
  </si>
  <si>
    <t xml:space="preserve">                 RER =</t>
  </si>
  <si>
    <t>Time to Fill</t>
  </si>
  <si>
    <t>TTF =</t>
  </si>
  <si>
    <t>Time to have an offer accepted</t>
  </si>
  <si>
    <t>RR =</t>
  </si>
  <si>
    <t>Date the requisition is received</t>
  </si>
  <si>
    <t>OD =</t>
  </si>
  <si>
    <t>Date the offer is accepted</t>
  </si>
  <si>
    <t>(RR) Date requisition is received</t>
  </si>
  <si>
    <t>(OD) Date offer is accepted</t>
  </si>
  <si>
    <t>RR</t>
  </si>
  <si>
    <t xml:space="preserve">OD  </t>
  </si>
  <si>
    <t>TTF</t>
  </si>
  <si>
    <t>Holidays</t>
  </si>
  <si>
    <t xml:space="preserve">                TTF = RR - OD</t>
  </si>
  <si>
    <t>*does not include weekends or holidays</t>
  </si>
  <si>
    <t>*includes weekends or holidays</t>
  </si>
  <si>
    <t>Career Path Ratio: Promotions and Transfers</t>
  </si>
  <si>
    <t xml:space="preserve">         CPR/P =</t>
  </si>
  <si>
    <t xml:space="preserve">         CPR/T =</t>
  </si>
  <si>
    <t>CPR/P =</t>
  </si>
  <si>
    <t>Career path ratio/promotions</t>
  </si>
  <si>
    <t>CPR/T =</t>
  </si>
  <si>
    <t>Career path ratio/transfers</t>
  </si>
  <si>
    <t>P =</t>
  </si>
  <si>
    <t>Total Promotions</t>
  </si>
  <si>
    <t>T =</t>
  </si>
  <si>
    <t>Total Transfers</t>
  </si>
  <si>
    <t>P + T =</t>
  </si>
  <si>
    <t>(P) Number promoted</t>
  </si>
  <si>
    <t>P</t>
  </si>
  <si>
    <t>P + T</t>
  </si>
  <si>
    <t>CPR/P</t>
  </si>
  <si>
    <t xml:space="preserve">                                          Inputs</t>
  </si>
  <si>
    <t>(T) Total transferred</t>
  </si>
  <si>
    <t>T</t>
  </si>
  <si>
    <t>CPR/T</t>
  </si>
  <si>
    <t>Hire Rate</t>
  </si>
  <si>
    <t>HR =</t>
  </si>
  <si>
    <t>Hire rate</t>
  </si>
  <si>
    <t>I =</t>
  </si>
  <si>
    <t>Interviews</t>
  </si>
  <si>
    <t>A =</t>
  </si>
  <si>
    <t>Applications received</t>
  </si>
  <si>
    <t>R =</t>
  </si>
  <si>
    <t>Referrals</t>
  </si>
  <si>
    <t>H =</t>
  </si>
  <si>
    <t>Hires</t>
  </si>
  <si>
    <t>(I) Interviews</t>
  </si>
  <si>
    <t>(A) Applications received</t>
  </si>
  <si>
    <t xml:space="preserve">  HR  =</t>
  </si>
  <si>
    <t>(R) Referrals</t>
  </si>
  <si>
    <t>(H) Hires</t>
  </si>
  <si>
    <t>I</t>
  </si>
  <si>
    <t>A</t>
  </si>
  <si>
    <t>HR</t>
  </si>
  <si>
    <t>R</t>
  </si>
  <si>
    <t>H</t>
  </si>
  <si>
    <t xml:space="preserve">H </t>
  </si>
  <si>
    <t>Metric measures promotions and transfers.</t>
  </si>
  <si>
    <t>*Budgeted positions for the period.</t>
  </si>
  <si>
    <t>Quality of Hire</t>
  </si>
  <si>
    <t xml:space="preserve">      QH  =</t>
  </si>
  <si>
    <t>It's a subjective metric.</t>
  </si>
  <si>
    <t>QH =</t>
  </si>
  <si>
    <t>Quality of the people hired</t>
  </si>
  <si>
    <t>PR =</t>
  </si>
  <si>
    <t>HP =</t>
  </si>
  <si>
    <t>Percentage of new hires promoted in one year</t>
  </si>
  <si>
    <t xml:space="preserve">HR = </t>
  </si>
  <si>
    <t>Percentage of new hires retained after one year</t>
  </si>
  <si>
    <t>N =</t>
  </si>
  <si>
    <t>Number of indicators used.</t>
  </si>
  <si>
    <t>(PR) Average job performance rating of new hires</t>
  </si>
  <si>
    <t>(HP) Percentage of new hires promoted in one year</t>
  </si>
  <si>
    <t>(HR) Percentage of new hires retained after one year</t>
  </si>
  <si>
    <t>(N) Number of indicators used</t>
  </si>
  <si>
    <t>Average job performance rating of new hires (4 on a 5 point scale or 80%)</t>
  </si>
  <si>
    <t>HP</t>
  </si>
  <si>
    <t>PR</t>
  </si>
  <si>
    <t>N</t>
  </si>
  <si>
    <t>QH</t>
  </si>
  <si>
    <t>Provides tracking method for current and new job requisitions.</t>
  </si>
  <si>
    <t>Tracks new hires over time each month.</t>
  </si>
  <si>
    <t>Category</t>
  </si>
  <si>
    <t>Metric</t>
  </si>
  <si>
    <t>Workforce Demographics</t>
  </si>
  <si>
    <t>Monthly</t>
  </si>
  <si>
    <t>Annually</t>
  </si>
  <si>
    <t>Standard Deviation</t>
  </si>
  <si>
    <t>Turnover by Year</t>
  </si>
  <si>
    <t>Turnover by Quarter</t>
  </si>
  <si>
    <t>Quarterly</t>
  </si>
  <si>
    <t>Per Job</t>
  </si>
  <si>
    <t xml:space="preserve">                                                                                             Inputs</t>
  </si>
  <si>
    <t>The metric measures long-term effectiveness.</t>
  </si>
  <si>
    <t>12/31/1899</t>
  </si>
  <si>
    <t>Provides total number of days to fill a job.</t>
  </si>
  <si>
    <t>Excel function: NETWORKDAY.INTL</t>
  </si>
  <si>
    <t>COV =</t>
  </si>
  <si>
    <t xml:space="preserve">                                               Inputs</t>
  </si>
  <si>
    <t>Hire rate ratios help determine the effective recruiting sources.</t>
  </si>
  <si>
    <t>Not specific to recruiting because of factors outside of the recruiter's control.</t>
  </si>
  <si>
    <t>Calculation shows number of days to fill a job averages (Mean) are not equal.</t>
  </si>
  <si>
    <t xml:space="preserve">  Filling jobs within a more consistent time period.</t>
  </si>
  <si>
    <t>Provides a method to track new hire employee/job/company fit.</t>
  </si>
  <si>
    <t>Number of promoted employees plus number transferred</t>
  </si>
  <si>
    <t>Track total number of days and work days only.</t>
  </si>
  <si>
    <t xml:space="preserve">           JV =</t>
  </si>
  <si>
    <t>PBP</t>
  </si>
  <si>
    <t xml:space="preserve"> </t>
  </si>
  <si>
    <t>Career Path Ratio</t>
  </si>
  <si>
    <t xml:space="preserve">HR Scorecard </t>
  </si>
  <si>
    <t>Back to Intro Tab</t>
  </si>
  <si>
    <t>The natural state of a system is chaos.</t>
  </si>
  <si>
    <t>Why are metrics important?</t>
  </si>
  <si>
    <t>Processes are mute.</t>
  </si>
  <si>
    <t>problem becomes apparent and it is too late.</t>
  </si>
  <si>
    <t>Processes must be provided with a voice.</t>
  </si>
  <si>
    <t>Translate the Fitz-enz's metrics into Microsoft Excel.</t>
  </si>
  <si>
    <t>Frequency</t>
  </si>
  <si>
    <t>Coefficient of Variance - Units of SD above or below the mean.</t>
  </si>
  <si>
    <t>(P + T) Number promoted plus number transferred</t>
  </si>
  <si>
    <t>How To Measure Recruiting Activities in Microsoft Excel</t>
  </si>
  <si>
    <t>To calculate the annual sales per employee (for years 1 through 6).</t>
  </si>
  <si>
    <t>Determine the number of employees needed (for years 7 and 8) based on the trend.</t>
  </si>
  <si>
    <t>Sales Assumptions</t>
  </si>
  <si>
    <t>period and as of a specific day.</t>
  </si>
  <si>
    <t xml:space="preserve">Calculates the total number of job vacancies for a specific budget </t>
  </si>
  <si>
    <t>Job Requisition Rate</t>
  </si>
  <si>
    <t>Metric measures the ratio of promotions to transfers.</t>
  </si>
  <si>
    <t>The metric measures longer-term effectiveness.</t>
  </si>
  <si>
    <t>Summary</t>
  </si>
  <si>
    <t>A system's very nature is chaotic.</t>
  </si>
  <si>
    <t>HR metrics are a way of giving a voice to an otherwise silent process.</t>
  </si>
  <si>
    <t>Excel function: NETWORKSDAY.INTL</t>
  </si>
  <si>
    <t>Metric not specific to recruiting.</t>
  </si>
  <si>
    <t>Topic: Recruiting process metrics</t>
  </si>
  <si>
    <t xml:space="preserve">They do not have a inherent way of communicating that things are not going well until the </t>
  </si>
  <si>
    <t>Less common Recruiting "process" metrics and a few Workforce Planning metrics.</t>
  </si>
  <si>
    <t>The way to monitor a process is to develop a useful measurement or metric.</t>
  </si>
  <si>
    <t>Procedures are attempts to keep systems performing at optimal levels.</t>
  </si>
  <si>
    <t>A way to keep systems performing well is to monitor the subsystems that drive the process.</t>
  </si>
  <si>
    <t>Jac Fitz-enz  "How To Measure Human Resources Management"</t>
  </si>
  <si>
    <t>Processes attempts to create order for our organizations.</t>
  </si>
  <si>
    <t>As we learned, processes are silent until organizational problems become apparent.</t>
  </si>
  <si>
    <t>The goal was to provide a series of metrics to help measure your organization's effectiveness.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</si>
</sst>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,"/>
    <numFmt numFmtId="165" formatCode="d\-mmm\-yyyy"/>
    <numFmt numFmtId="166" formatCode="#\ ???/???"/>
    <numFmt numFmtId="167" formatCode="m/d;@"/>
    <numFmt numFmtId="168" formatCode="[$-409]mmmm\ d\,\ 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6"/>
      <color indexed="53"/>
      <name val="Bell MT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 style="thin">
        <color theme="1" tint="0.249977111117893"/>
      </right>
      <top/>
      <bottom/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499984740745262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4">
    <xf numFmtId="0" fontId="0" fillId="0" borderId="0"/>
    <xf numFmtId="0" fontId="5" fillId="6" borderId="1">
      <alignment wrapText="1"/>
    </xf>
    <xf numFmtId="0" fontId="11" fillId="6" borderId="1">
      <alignment horizontal="centerContinuous" wrapText="1"/>
    </xf>
    <xf numFmtId="44" fontId="12" fillId="0" borderId="0" applyFont="0" applyFill="0" applyBorder="0" applyAlignment="0" applyProtection="0"/>
    <xf numFmtId="164" fontId="13" fillId="0" borderId="0"/>
    <xf numFmtId="165" fontId="14" fillId="0" borderId="0" applyFont="0" applyFill="0" applyBorder="0" applyProtection="0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4" fillId="0" borderId="0" applyFont="0" applyFill="0" applyBorder="0" applyAlignment="0" applyProtection="0"/>
    <xf numFmtId="166" fontId="16" fillId="8" borderId="14">
      <alignment horizontal="left" indent="2"/>
    </xf>
    <xf numFmtId="0" fontId="12" fillId="9" borderId="1">
      <alignment horizontal="centerContinuous" wrapText="1"/>
    </xf>
    <xf numFmtId="0" fontId="12" fillId="0" borderId="0">
      <alignment wrapText="1"/>
    </xf>
    <xf numFmtId="0" fontId="12" fillId="10" borderId="1">
      <alignment horizontal="centerContinuous" wrapText="1"/>
    </xf>
    <xf numFmtId="0" fontId="18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 vertical="center" wrapText="1"/>
    </xf>
    <xf numFmtId="10" fontId="0" fillId="0" borderId="0" xfId="0" applyNumberFormat="1"/>
    <xf numFmtId="1" fontId="0" fillId="0" borderId="0" xfId="0" applyNumberFormat="1"/>
    <xf numFmtId="6" fontId="0" fillId="0" borderId="0" xfId="0" applyNumberFormat="1"/>
    <xf numFmtId="1" fontId="0" fillId="0" borderId="0" xfId="0" applyNumberFormat="1" applyFill="1" applyBorder="1"/>
    <xf numFmtId="38" fontId="0" fillId="0" borderId="0" xfId="0" applyNumberFormat="1" applyFill="1" applyBorder="1"/>
    <xf numFmtId="6" fontId="8" fillId="0" borderId="0" xfId="0" applyNumberFormat="1" applyFont="1" applyFill="1" applyBorder="1"/>
    <xf numFmtId="38" fontId="7" fillId="5" borderId="1" xfId="0" applyNumberFormat="1" applyFont="1" applyFill="1" applyBorder="1" applyAlignment="1"/>
    <xf numFmtId="0" fontId="9" fillId="0" borderId="0" xfId="0" applyFont="1"/>
    <xf numFmtId="0" fontId="0" fillId="0" borderId="1" xfId="0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 vertical="center"/>
    </xf>
    <xf numFmtId="9" fontId="0" fillId="2" borderId="1" xfId="0" applyNumberFormat="1" applyFill="1" applyBorder="1"/>
    <xf numFmtId="0" fontId="3" fillId="6" borderId="0" xfId="0" applyFont="1" applyFill="1" applyAlignment="1">
      <alignment horizontal="center"/>
    </xf>
    <xf numFmtId="0" fontId="7" fillId="5" borderId="1" xfId="0" applyFont="1" applyFill="1" applyBorder="1"/>
    <xf numFmtId="0" fontId="0" fillId="3" borderId="1" xfId="0" applyFill="1" applyBorder="1"/>
    <xf numFmtId="9" fontId="0" fillId="3" borderId="1" xfId="0" applyNumberFormat="1" applyFill="1" applyBorder="1"/>
    <xf numFmtId="1" fontId="0" fillId="0" borderId="1" xfId="0" applyNumberFormat="1" applyBorder="1"/>
    <xf numFmtId="38" fontId="0" fillId="0" borderId="1" xfId="0" applyNumberForma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38" fontId="1" fillId="3" borderId="1" xfId="0" applyNumberFormat="1" applyFont="1" applyFill="1" applyBorder="1"/>
    <xf numFmtId="0" fontId="0" fillId="0" borderId="0" xfId="0" applyBorder="1"/>
    <xf numFmtId="38" fontId="3" fillId="6" borderId="1" xfId="0" applyNumberFormat="1" applyFont="1" applyFill="1" applyBorder="1" applyAlignment="1">
      <alignment horizontal="center" vertical="center"/>
    </xf>
    <xf numFmtId="38" fontId="3" fillId="6" borderId="1" xfId="0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0" xfId="0" applyFont="1" applyBorder="1"/>
    <xf numFmtId="0" fontId="8" fillId="0" borderId="3" xfId="0" applyFont="1" applyBorder="1"/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6" fontId="8" fillId="0" borderId="0" xfId="0" applyNumberFormat="1" applyFont="1" applyBorder="1"/>
    <xf numFmtId="0" fontId="0" fillId="0" borderId="4" xfId="0" applyBorder="1"/>
    <xf numFmtId="0" fontId="0" fillId="0" borderId="5" xfId="0" applyBorder="1"/>
    <xf numFmtId="6" fontId="8" fillId="5" borderId="6" xfId="0" applyNumberFormat="1" applyFont="1" applyFill="1" applyBorder="1"/>
    <xf numFmtId="0" fontId="8" fillId="4" borderId="4" xfId="0" applyFont="1" applyFill="1" applyBorder="1" applyAlignment="1">
      <alignment horizontal="center" wrapText="1"/>
    </xf>
    <xf numFmtId="6" fontId="8" fillId="5" borderId="7" xfId="0" applyNumberFormat="1" applyFont="1" applyFill="1" applyBorder="1"/>
    <xf numFmtId="6" fontId="8" fillId="0" borderId="8" xfId="0" applyNumberFormat="1" applyFont="1" applyBorder="1"/>
    <xf numFmtId="0" fontId="0" fillId="0" borderId="9" xfId="0" applyBorder="1"/>
    <xf numFmtId="6" fontId="0" fillId="0" borderId="9" xfId="0" applyNumberFormat="1" applyBorder="1"/>
    <xf numFmtId="38" fontId="0" fillId="2" borderId="10" xfId="0" applyNumberFormat="1" applyFill="1" applyBorder="1" applyAlignment="1"/>
    <xf numFmtId="38" fontId="0" fillId="2" borderId="10" xfId="0" applyNumberFormat="1" applyFill="1" applyBorder="1"/>
    <xf numFmtId="6" fontId="0" fillId="0" borderId="9" xfId="0" applyNumberFormat="1" applyFill="1" applyBorder="1"/>
    <xf numFmtId="38" fontId="10" fillId="2" borderId="1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left" indent="1"/>
    </xf>
    <xf numFmtId="0" fontId="5" fillId="6" borderId="1" xfId="1" applyAlignment="1">
      <alignment vertical="center" wrapText="1"/>
    </xf>
    <xf numFmtId="0" fontId="0" fillId="0" borderId="0" xfId="0"/>
    <xf numFmtId="0" fontId="0" fillId="0" borderId="1" xfId="0" applyBorder="1"/>
    <xf numFmtId="0" fontId="0" fillId="7" borderId="1" xfId="0" applyNumberFormat="1" applyFill="1" applyBorder="1"/>
    <xf numFmtId="0" fontId="6" fillId="6" borderId="1" xfId="0" applyFont="1" applyFill="1" applyBorder="1" applyAlignment="1">
      <alignment vertical="center" wrapText="1"/>
    </xf>
    <xf numFmtId="0" fontId="1" fillId="0" borderId="1" xfId="0" applyFont="1" applyBorder="1"/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4" borderId="10" xfId="0" applyFill="1" applyBorder="1"/>
    <xf numFmtId="0" fontId="0" fillId="4" borderId="1" xfId="0" applyFill="1" applyBorder="1"/>
    <xf numFmtId="0" fontId="0" fillId="0" borderId="0" xfId="0"/>
    <xf numFmtId="49" fontId="0" fillId="0" borderId="0" xfId="0" applyNumberFormat="1"/>
    <xf numFmtId="0" fontId="6" fillId="11" borderId="15" xfId="0" applyFont="1" applyFill="1" applyBorder="1" applyAlignment="1">
      <alignment horizontal="left"/>
    </xf>
    <xf numFmtId="0" fontId="6" fillId="11" borderId="15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Border="1"/>
    <xf numFmtId="9" fontId="0" fillId="2" borderId="1" xfId="0" applyNumberFormat="1" applyFill="1" applyBorder="1"/>
    <xf numFmtId="167" fontId="0" fillId="0" borderId="1" xfId="0" applyNumberFormat="1" applyBorder="1"/>
    <xf numFmtId="1" fontId="0" fillId="2" borderId="1" xfId="0" applyNumberFormat="1" applyFill="1" applyBorder="1"/>
    <xf numFmtId="0" fontId="17" fillId="0" borderId="0" xfId="0" applyFont="1"/>
    <xf numFmtId="0" fontId="6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0" borderId="16" xfId="0" applyBorder="1"/>
    <xf numFmtId="6" fontId="0" fillId="0" borderId="16" xfId="0" applyNumberFormat="1" applyBorder="1"/>
    <xf numFmtId="6" fontId="0" fillId="2" borderId="16" xfId="0" applyNumberFormat="1" applyFill="1" applyBorder="1"/>
    <xf numFmtId="0" fontId="2" fillId="0" borderId="0" xfId="0" applyFont="1" applyAlignment="1">
      <alignment horizontal="left" vertical="center" wrapText="1"/>
    </xf>
    <xf numFmtId="168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6" fillId="6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6" fillId="12" borderId="18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top" wrapText="1"/>
    </xf>
    <xf numFmtId="9" fontId="0" fillId="0" borderId="1" xfId="0" applyNumberFormat="1" applyBorder="1"/>
    <xf numFmtId="0" fontId="0" fillId="0" borderId="19" xfId="0" applyBorder="1"/>
    <xf numFmtId="0" fontId="0" fillId="0" borderId="20" xfId="0" applyBorder="1"/>
    <xf numFmtId="44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 indent="5"/>
    </xf>
    <xf numFmtId="0" fontId="2" fillId="0" borderId="0" xfId="0" applyFont="1"/>
    <xf numFmtId="168" fontId="0" fillId="2" borderId="1" xfId="0" applyNumberFormat="1" applyFill="1" applyBorder="1"/>
    <xf numFmtId="0" fontId="0" fillId="0" borderId="0" xfId="0" applyAlignment="1">
      <alignment horizontal="left"/>
    </xf>
    <xf numFmtId="0" fontId="7" fillId="5" borderId="1" xfId="0" applyFont="1" applyFill="1" applyBorder="1" applyAlignment="1">
      <alignment horizontal="center"/>
    </xf>
    <xf numFmtId="38" fontId="0" fillId="2" borderId="1" xfId="0" applyNumberFormat="1" applyFill="1" applyBorder="1"/>
    <xf numFmtId="0" fontId="18" fillId="0" borderId="0" xfId="13"/>
    <xf numFmtId="0" fontId="18" fillId="0" borderId="19" xfId="13" applyBorder="1"/>
    <xf numFmtId="0" fontId="18" fillId="0" borderId="0" xfId="13" applyAlignment="1">
      <alignment vertical="top"/>
    </xf>
    <xf numFmtId="0" fontId="19" fillId="0" borderId="0" xfId="0" applyFont="1"/>
    <xf numFmtId="0" fontId="0" fillId="0" borderId="0" xfId="0" applyAlignment="1">
      <alignment horizontal="left" indent="2"/>
    </xf>
    <xf numFmtId="0" fontId="20" fillId="0" borderId="0" xfId="0" applyFont="1"/>
    <xf numFmtId="0" fontId="0" fillId="5" borderId="1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42" fontId="0" fillId="0" borderId="0" xfId="0" applyNumberFormat="1"/>
    <xf numFmtId="0" fontId="3" fillId="6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22" fillId="0" borderId="0" xfId="0" applyFont="1"/>
    <xf numFmtId="0" fontId="8" fillId="0" borderId="21" xfId="0" applyFont="1" applyBorder="1"/>
    <xf numFmtId="0" fontId="8" fillId="0" borderId="22" xfId="0" applyFont="1" applyBorder="1"/>
    <xf numFmtId="0" fontId="8" fillId="4" borderId="3" xfId="0" applyFont="1" applyFill="1" applyBorder="1" applyAlignment="1">
      <alignment horizontal="center" wrapText="1"/>
    </xf>
    <xf numFmtId="0" fontId="8" fillId="0" borderId="23" xfId="0" applyFont="1" applyBorder="1"/>
    <xf numFmtId="0" fontId="8" fillId="0" borderId="24" xfId="0" applyFont="1" applyBorder="1"/>
    <xf numFmtId="6" fontId="8" fillId="5" borderId="18" xfId="0" applyNumberFormat="1" applyFont="1" applyFill="1" applyBorder="1"/>
    <xf numFmtId="6" fontId="8" fillId="0" borderId="25" xfId="0" applyNumberFormat="1" applyFont="1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0" borderId="29" xfId="0" applyFont="1" applyBorder="1"/>
    <xf numFmtId="0" fontId="6" fillId="6" borderId="0" xfId="0" applyFont="1" applyFill="1" applyBorder="1"/>
    <xf numFmtId="0" fontId="0" fillId="0" borderId="30" xfId="0" applyBorder="1"/>
    <xf numFmtId="0" fontId="6" fillId="6" borderId="31" xfId="0" applyFont="1" applyFill="1" applyBorder="1"/>
    <xf numFmtId="0" fontId="6" fillId="6" borderId="32" xfId="0" applyFont="1" applyFill="1" applyBorder="1"/>
    <xf numFmtId="0" fontId="6" fillId="6" borderId="33" xfId="0" applyFont="1" applyFill="1" applyBorder="1"/>
    <xf numFmtId="0" fontId="6" fillId="6" borderId="30" xfId="0" applyFont="1" applyFill="1" applyBorder="1"/>
    <xf numFmtId="0" fontId="0" fillId="0" borderId="32" xfId="0" applyBorder="1"/>
    <xf numFmtId="0" fontId="21" fillId="6" borderId="0" xfId="0" applyFont="1" applyFill="1" applyBorder="1"/>
    <xf numFmtId="0" fontId="21" fillId="6" borderId="34" xfId="0" applyFont="1" applyFill="1" applyBorder="1"/>
    <xf numFmtId="0" fontId="6" fillId="6" borderId="35" xfId="0" applyFont="1" applyFill="1" applyBorder="1"/>
    <xf numFmtId="0" fontId="6" fillId="6" borderId="36" xfId="0" applyFont="1" applyFill="1" applyBorder="1"/>
    <xf numFmtId="0" fontId="6" fillId="6" borderId="36" xfId="0" applyFont="1" applyFill="1" applyBorder="1" applyAlignment="1">
      <alignment horizontal="left" indent="1"/>
    </xf>
    <xf numFmtId="0" fontId="6" fillId="6" borderId="37" xfId="0" applyFont="1" applyFill="1" applyBorder="1"/>
    <xf numFmtId="0" fontId="0" fillId="0" borderId="0" xfId="0" applyFont="1" applyFill="1" applyAlignment="1">
      <alignment horizontal="left" vertical="center"/>
    </xf>
    <xf numFmtId="0" fontId="21" fillId="6" borderId="37" xfId="0" applyFont="1" applyFill="1" applyBorder="1"/>
  </cellXfs>
  <cellStyles count="14">
    <cellStyle name="Blue" xfId="1"/>
    <cellStyle name="bluecenteraccrossselection" xfId="2"/>
    <cellStyle name="Currency 2" xfId="3"/>
    <cellStyle name="Currency Round to thousands" xfId="4"/>
    <cellStyle name="Four-Digit Year" xfId="5"/>
    <cellStyle name="Hyperlink" xfId="13" builtinId="8"/>
    <cellStyle name="Hyperlink 2" xfId="6"/>
    <cellStyle name="Normal" xfId="0" builtinId="0"/>
    <cellStyle name="Normal 2" xfId="7"/>
    <cellStyle name="Percent 2" xfId="8"/>
    <cellStyle name="Rad" xfId="9"/>
    <cellStyle name="redcenteraccrossselection" xfId="10"/>
    <cellStyle name="Wrap Text" xfId="11"/>
    <cellStyle name="yellowcenteraccrossselection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Days</a:t>
            </a:r>
            <a:r>
              <a:rPr lang="en-US" sz="1050" baseline="0"/>
              <a:t> to Fill Job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'Standard Deviation'!$B$10:$B$24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13</c:v>
                </c:pt>
              </c:numCache>
            </c:numRef>
          </c:xVal>
          <c:yVal>
            <c:numRef>
              <c:f>'Standard Deviation'!$C$10:$C$24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9-2C32-4319-8FFD-9C5B5C5593E0}"/>
            </c:ext>
          </c:extLst>
        </c:ser>
        <c:ser>
          <c:idx val="5"/>
          <c:order val="1"/>
          <c:tx>
            <c:strRef>
              <c:f>'Standard Deviation'!$B$5</c:f>
              <c:strCache>
                <c:ptCount val="1"/>
                <c:pt idx="0">
                  <c:v>Mean Days for Recruiter 1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'Standard Deviation'!$B$6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Deviation'!$C$6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A-2C32-4319-8FFD-9C5B5C5593E0}"/>
            </c:ext>
          </c:extLst>
        </c:ser>
        <c:ser>
          <c:idx val="6"/>
          <c:order val="2"/>
          <c:tx>
            <c:strRef>
              <c:f>'Standard Deviation'!$E$9</c:f>
              <c:strCache>
                <c:ptCount val="1"/>
                <c:pt idx="0">
                  <c:v>Days to fill job Recruiter 2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Deviation'!$E$10:$E$24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xVal>
          <c:yVal>
            <c:numRef>
              <c:f>'Standard Deviation'!$F$10:$F$24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B-2C32-4319-8FFD-9C5B5C5593E0}"/>
            </c:ext>
          </c:extLst>
        </c:ser>
        <c:ser>
          <c:idx val="7"/>
          <c:order val="3"/>
          <c:tx>
            <c:strRef>
              <c:f>'Standard Deviation'!$E$5</c:f>
              <c:strCache>
                <c:ptCount val="1"/>
                <c:pt idx="0">
                  <c:v>Mean Days for Recruiter 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Deviation'!$E$6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Deviation'!$F$6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C-2C32-4319-8FFD-9C5B5C5593E0}"/>
            </c:ext>
          </c:extLst>
        </c:ser>
        <c:ser>
          <c:idx val="8"/>
          <c:order val="4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Deviation'!$B$10:$B$24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13</c:v>
                </c:pt>
              </c:numCache>
            </c:numRef>
          </c:xVal>
          <c:yVal>
            <c:numRef>
              <c:f>'Standard Deviation'!$C$10:$C$24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D-2C32-4319-8FFD-9C5B5C5593E0}"/>
            </c:ext>
          </c:extLst>
        </c:ser>
        <c:ser>
          <c:idx val="9"/>
          <c:order val="5"/>
          <c:tx>
            <c:strRef>
              <c:f>'Standard Deviation'!$B$5</c:f>
              <c:strCache>
                <c:ptCount val="1"/>
                <c:pt idx="0">
                  <c:v>Mean Days for Recruiter 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Deviation'!$B$6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Deviation'!$C$6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E-2C32-4319-8FFD-9C5B5C5593E0}"/>
            </c:ext>
          </c:extLst>
        </c:ser>
        <c:ser>
          <c:idx val="10"/>
          <c:order val="6"/>
          <c:tx>
            <c:strRef>
              <c:f>'Standard Deviation'!$E$9</c:f>
              <c:strCache>
                <c:ptCount val="1"/>
                <c:pt idx="0">
                  <c:v>Days to fill job Recruiter 2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Deviation'!$E$10:$E$24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xVal>
          <c:yVal>
            <c:numRef>
              <c:f>'Standard Deviation'!$F$10:$F$24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F-2C32-4319-8FFD-9C5B5C5593E0}"/>
            </c:ext>
          </c:extLst>
        </c:ser>
        <c:ser>
          <c:idx val="11"/>
          <c:order val="7"/>
          <c:tx>
            <c:strRef>
              <c:f>'Standard Deviation'!$E$5</c:f>
              <c:strCache>
                <c:ptCount val="1"/>
                <c:pt idx="0">
                  <c:v>Mean Days for Recruiter 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Deviation'!$E$6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Deviation'!$F$6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0-2C32-4319-8FFD-9C5B5C5593E0}"/>
            </c:ext>
          </c:extLst>
        </c:ser>
        <c:ser>
          <c:idx val="0"/>
          <c:order val="8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'Standard Deviation'!$B$10:$B$24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13</c:v>
                </c:pt>
              </c:numCache>
            </c:numRef>
          </c:xVal>
          <c:yVal>
            <c:numRef>
              <c:f>'Standard Deviation'!$C$10:$C$24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2C32-4319-8FFD-9C5B5C5593E0}"/>
            </c:ext>
          </c:extLst>
        </c:ser>
        <c:ser>
          <c:idx val="1"/>
          <c:order val="9"/>
          <c:tx>
            <c:strRef>
              <c:f>'Standard Deviation'!$B$5</c:f>
              <c:strCache>
                <c:ptCount val="1"/>
                <c:pt idx="0">
                  <c:v>Mean Days for Recruiter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560B16E-925C-4840-9CBD-B2A57C32EF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2C32-4319-8FFD-9C5B5C5593E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'Standard Deviation'!$B$6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Deviation'!$C$6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'Standard Deviation'!$B$5</c15:f>
                <c15:dlblRangeCache>
                  <c:ptCount val="1"/>
                  <c:pt idx="0">
                    <c:v>Mean Days for Recruiter 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3-2C32-4319-8FFD-9C5B5C5593E0}"/>
            </c:ext>
          </c:extLst>
        </c:ser>
        <c:ser>
          <c:idx val="2"/>
          <c:order val="10"/>
          <c:tx>
            <c:strRef>
              <c:f>'Standard Deviation'!$E$9</c:f>
              <c:strCache>
                <c:ptCount val="1"/>
                <c:pt idx="0">
                  <c:v>Days to fill job Recruiter 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'Standard Deviation'!$E$10:$E$24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xVal>
          <c:yVal>
            <c:numRef>
              <c:f>'Standard Deviation'!$F$10:$F$24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5-2C32-4319-8FFD-9C5B5C5593E0}"/>
            </c:ext>
          </c:extLst>
        </c:ser>
        <c:ser>
          <c:idx val="3"/>
          <c:order val="11"/>
          <c:tx>
            <c:strRef>
              <c:f>'Standard Deviation'!$E$5</c:f>
              <c:strCache>
                <c:ptCount val="1"/>
                <c:pt idx="0">
                  <c:v>Mean Days for Recruiter 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B5CB0DB-17FB-497F-85F2-A761D113EF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2C32-4319-8FFD-9C5B5C5593E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'Standard Deviation'!$E$6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Deviation'!$F$6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'Standard Deviation'!$E$5</c15:f>
                <c15:dlblRangeCache>
                  <c:ptCount val="1"/>
                  <c:pt idx="0">
                    <c:v>Mean Days for Recruiter 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2C32-4319-8FFD-9C5B5C559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61112"/>
        <c:axId val="550958952"/>
      </c:scatterChart>
      <c:valAx>
        <c:axId val="550961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58952"/>
        <c:crosses val="autoZero"/>
        <c:crossBetween val="midCat"/>
      </c:valAx>
      <c:valAx>
        <c:axId val="550958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0961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Days</a:t>
            </a:r>
            <a:r>
              <a:rPr lang="en-US" sz="1050" baseline="0"/>
              <a:t> to Fill Job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'Standard Deviation (A)'!$B$10:$B$24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13</c:v>
                </c:pt>
              </c:numCache>
            </c:numRef>
          </c:xVal>
          <c:yVal>
            <c:numRef>
              <c:f>'Standard Deviation (A)'!$C$10:$C$24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E9-4A11-8821-136B81372A5E}"/>
            </c:ext>
          </c:extLst>
        </c:ser>
        <c:ser>
          <c:idx val="5"/>
          <c:order val="1"/>
          <c:tx>
            <c:strRef>
              <c:f>'Standard Deviation (A)'!$B$5</c:f>
              <c:strCache>
                <c:ptCount val="1"/>
                <c:pt idx="0">
                  <c:v>Mean Days for Recruiter 1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'Standard Deviation (A)'!$B$6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 (A)'!$C$6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E9-4A11-8821-136B81372A5E}"/>
            </c:ext>
          </c:extLst>
        </c:ser>
        <c:ser>
          <c:idx val="6"/>
          <c:order val="2"/>
          <c:tx>
            <c:strRef>
              <c:f>'Standard Deviation (A)'!$E$9</c:f>
              <c:strCache>
                <c:ptCount val="1"/>
                <c:pt idx="0">
                  <c:v>Days to fill job Recruiter 2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 (A)'!$E$10:$E$24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xVal>
          <c:yVal>
            <c:numRef>
              <c:f>'Standard Deviation (A)'!$F$10:$F$24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E9-4A11-8821-136B81372A5E}"/>
            </c:ext>
          </c:extLst>
        </c:ser>
        <c:ser>
          <c:idx val="7"/>
          <c:order val="3"/>
          <c:tx>
            <c:strRef>
              <c:f>'Standard Deviation (A)'!$E$5</c:f>
              <c:strCache>
                <c:ptCount val="1"/>
                <c:pt idx="0">
                  <c:v>Mean Days for Recruiter 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 (A)'!$E$6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 (A)'!$F$6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E9-4A11-8821-136B81372A5E}"/>
            </c:ext>
          </c:extLst>
        </c:ser>
        <c:ser>
          <c:idx val="8"/>
          <c:order val="4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 (A)'!$B$10:$B$24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13</c:v>
                </c:pt>
              </c:numCache>
            </c:numRef>
          </c:xVal>
          <c:yVal>
            <c:numRef>
              <c:f>'Standard Deviation (A)'!$C$10:$C$24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EE9-4A11-8821-136B81372A5E}"/>
            </c:ext>
          </c:extLst>
        </c:ser>
        <c:ser>
          <c:idx val="9"/>
          <c:order val="5"/>
          <c:tx>
            <c:strRef>
              <c:f>'Standard Deviation (A)'!$B$5</c:f>
              <c:strCache>
                <c:ptCount val="1"/>
                <c:pt idx="0">
                  <c:v>Mean Days for Recruiter 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 (A)'!$B$6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 (A)'!$C$6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EE9-4A11-8821-136B81372A5E}"/>
            </c:ext>
          </c:extLst>
        </c:ser>
        <c:ser>
          <c:idx val="10"/>
          <c:order val="6"/>
          <c:tx>
            <c:strRef>
              <c:f>'Standard Deviation (A)'!$E$9</c:f>
              <c:strCache>
                <c:ptCount val="1"/>
                <c:pt idx="0">
                  <c:v>Days to fill job Recruiter 2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 (A)'!$E$10:$E$24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xVal>
          <c:yVal>
            <c:numRef>
              <c:f>'Standard Deviation (A)'!$F$10:$F$24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EE9-4A11-8821-136B81372A5E}"/>
            </c:ext>
          </c:extLst>
        </c:ser>
        <c:ser>
          <c:idx val="11"/>
          <c:order val="7"/>
          <c:tx>
            <c:strRef>
              <c:f>'Standard Deviation (A)'!$E$5</c:f>
              <c:strCache>
                <c:ptCount val="1"/>
                <c:pt idx="0">
                  <c:v>Mean Days for Recruiter 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'Standard Deviation (A)'!$E$6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 (A)'!$F$6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EE9-4A11-8821-136B81372A5E}"/>
            </c:ext>
          </c:extLst>
        </c:ser>
        <c:ser>
          <c:idx val="0"/>
          <c:order val="8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'Standard Deviation (A)'!$B$10:$B$24</c:f>
              <c:numCache>
                <c:formatCode>General</c:formatCode>
                <c:ptCount val="15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13</c:v>
                </c:pt>
              </c:numCache>
            </c:numRef>
          </c:xVal>
          <c:yVal>
            <c:numRef>
              <c:f>'Standard Deviation (A)'!$C$10:$C$24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EE9-4A11-8821-136B81372A5E}"/>
            </c:ext>
          </c:extLst>
        </c:ser>
        <c:ser>
          <c:idx val="1"/>
          <c:order val="9"/>
          <c:tx>
            <c:strRef>
              <c:f>'Standard Deviation (A)'!$B$5</c:f>
              <c:strCache>
                <c:ptCount val="1"/>
                <c:pt idx="0">
                  <c:v>Mean Days for Recruiter 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7F7152C-ED28-494C-8855-F265D70454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EE9-4A11-8821-136B81372A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'Standard Deviation (A)'!$B$6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 (A)'!$C$6</c:f>
              <c:numCache>
                <c:formatCode>General</c:formatCode>
                <c:ptCount val="1"/>
                <c:pt idx="0">
                  <c:v>0.75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'Standard Deviation (A)'!$B$5</c15:f>
                <c15:dlblRangeCache>
                  <c:ptCount val="1"/>
                  <c:pt idx="0">
                    <c:v>Mean Days for Recruiter 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4EE9-4A11-8821-136B81372A5E}"/>
            </c:ext>
          </c:extLst>
        </c:ser>
        <c:ser>
          <c:idx val="2"/>
          <c:order val="10"/>
          <c:tx>
            <c:strRef>
              <c:f>'Standard Deviation (A)'!$E$9</c:f>
              <c:strCache>
                <c:ptCount val="1"/>
                <c:pt idx="0">
                  <c:v>Days to fill job Recruiter 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'Standard Deviation (A)'!$E$10:$E$24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xVal>
          <c:yVal>
            <c:numRef>
              <c:f>'Standard Deviation (A)'!$F$10:$F$24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EE9-4A11-8821-136B81372A5E}"/>
            </c:ext>
          </c:extLst>
        </c:ser>
        <c:ser>
          <c:idx val="3"/>
          <c:order val="11"/>
          <c:tx>
            <c:strRef>
              <c:f>'Standard Deviation (A)'!$E$5</c:f>
              <c:strCache>
                <c:ptCount val="1"/>
                <c:pt idx="0">
                  <c:v>Mean Days for Recruiter 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F788591-DE9B-43FA-BD3D-A72C284684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EE9-4A11-8821-136B81372A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'Standard Deviation (A)'!$E$6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'Standard Deviation (A)'!$F$6</c:f>
              <c:numCache>
                <c:formatCode>General</c:formatCode>
                <c:ptCount val="1"/>
                <c:pt idx="0">
                  <c:v>1.25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'Standard Deviation (A)'!$E$5</c15:f>
                <c15:dlblRangeCache>
                  <c:ptCount val="1"/>
                  <c:pt idx="0">
                    <c:v>Mean Days for Recruiter 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4EE9-4A11-8821-136B8137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61112"/>
        <c:axId val="550958952"/>
      </c:scatterChart>
      <c:valAx>
        <c:axId val="550961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58952"/>
        <c:crosses val="autoZero"/>
        <c:crossBetween val="midCat"/>
      </c:valAx>
      <c:valAx>
        <c:axId val="550958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0961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5</xdr:row>
      <xdr:rowOff>25401</xdr:rowOff>
    </xdr:from>
    <xdr:to>
      <xdr:col>3</xdr:col>
      <xdr:colOff>1143000</xdr:colOff>
      <xdr:row>5</xdr:row>
      <xdr:rowOff>469900</xdr:rowOff>
    </xdr:to>
    <xdr:sp macro="" textlink="">
      <xdr:nvSpPr>
        <xdr:cNvPr id="2" name="TextBox 1"/>
        <xdr:cNvSpPr txBox="1"/>
      </xdr:nvSpPr>
      <xdr:spPr>
        <a:xfrm>
          <a:off x="117475" y="419101"/>
          <a:ext cx="3152775" cy="4444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>
              <a:solidFill>
                <a:schemeClr val="tx1"/>
              </a:solidFill>
            </a:rPr>
            <a:t>Total</a:t>
          </a:r>
          <a:r>
            <a:rPr lang="en-US" sz="1100" b="0" u="sng" baseline="0">
              <a:solidFill>
                <a:schemeClr val="tx1"/>
              </a:solidFill>
            </a:rPr>
            <a:t> number of positions open as of today</a:t>
          </a:r>
          <a:endParaRPr lang="en-US" sz="1100" b="0" u="sng">
            <a:solidFill>
              <a:schemeClr val="tx1"/>
            </a:solidFill>
          </a:endParaRPr>
        </a:p>
        <a:p>
          <a:pPr algn="ctr"/>
          <a:r>
            <a:rPr lang="en-US" sz="1100" b="0">
              <a:solidFill>
                <a:schemeClr val="tx1"/>
              </a:solidFill>
            </a:rPr>
            <a:t>Total</a:t>
          </a:r>
          <a:r>
            <a:rPr lang="en-US" sz="1100" b="0" baseline="0">
              <a:solidFill>
                <a:schemeClr val="tx1"/>
              </a:solidFill>
            </a:rPr>
            <a:t> number of positions budgeted for the period</a:t>
          </a:r>
        </a:p>
        <a:p>
          <a:pPr algn="ctr"/>
          <a:endParaRPr lang="en-US" sz="1100" b="1"/>
        </a:p>
      </xdr:txBody>
    </xdr:sp>
    <xdr:clientData/>
  </xdr:twoCellAnchor>
  <xdr:twoCellAnchor>
    <xdr:from>
      <xdr:col>8</xdr:col>
      <xdr:colOff>171450</xdr:colOff>
      <xdr:row>16</xdr:row>
      <xdr:rowOff>44450</xdr:rowOff>
    </xdr:from>
    <xdr:to>
      <xdr:col>9</xdr:col>
      <xdr:colOff>228600</xdr:colOff>
      <xdr:row>18</xdr:row>
      <xdr:rowOff>95250</xdr:rowOff>
    </xdr:to>
    <xdr:cxnSp macro="">
      <xdr:nvCxnSpPr>
        <xdr:cNvPr id="4" name="Straight Arrow Connector 3"/>
        <xdr:cNvCxnSpPr/>
      </xdr:nvCxnSpPr>
      <xdr:spPr>
        <a:xfrm flipV="1">
          <a:off x="5715000" y="3022600"/>
          <a:ext cx="952500" cy="4318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469901</xdr:colOff>
      <xdr:row>13</xdr:row>
      <xdr:rowOff>82551</xdr:rowOff>
    </xdr:from>
    <xdr:to>
      <xdr:col>3</xdr:col>
      <xdr:colOff>1009651</xdr:colOff>
      <xdr:row>15</xdr:row>
      <xdr:rowOff>184151</xdr:rowOff>
    </xdr:to>
    <xdr:sp macro="" textlink="">
      <xdr:nvSpPr>
        <xdr:cNvPr id="5" name="TextBox 4"/>
        <xdr:cNvSpPr txBox="1"/>
      </xdr:nvSpPr>
      <xdr:spPr>
        <a:xfrm>
          <a:off x="2597151" y="2870201"/>
          <a:ext cx="539750" cy="48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PT</a:t>
          </a:r>
        </a:p>
        <a:p>
          <a:pPr algn="ctr"/>
          <a:r>
            <a:rPr lang="en-US" sz="1100" b="0"/>
            <a:t>PBP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679450</xdr:colOff>
      <xdr:row>0</xdr:row>
      <xdr:rowOff>150813</xdr:rowOff>
    </xdr:from>
    <xdr:to>
      <xdr:col>2</xdr:col>
      <xdr:colOff>1230305</xdr:colOff>
      <xdr:row>0</xdr:row>
      <xdr:rowOff>679450</xdr:rowOff>
    </xdr:to>
    <xdr:sp macro="" textlink="">
      <xdr:nvSpPr>
        <xdr:cNvPr id="2" name="TextBox 1"/>
        <xdr:cNvSpPr txBox="1"/>
      </xdr:nvSpPr>
      <xdr:spPr>
        <a:xfrm>
          <a:off x="2536825" y="150813"/>
          <a:ext cx="550855" cy="528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P</a:t>
          </a:r>
        </a:p>
        <a:p>
          <a:pPr algn="ctr"/>
          <a:r>
            <a:rPr lang="en-US" sz="1100" b="0"/>
            <a:t>P + T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3</xdr:col>
      <xdr:colOff>698500</xdr:colOff>
      <xdr:row>0</xdr:row>
      <xdr:rowOff>150813</xdr:rowOff>
    </xdr:from>
    <xdr:to>
      <xdr:col>3</xdr:col>
      <xdr:colOff>1211255</xdr:colOff>
      <xdr:row>0</xdr:row>
      <xdr:rowOff>679450</xdr:rowOff>
    </xdr:to>
    <xdr:sp macro="" textlink="">
      <xdr:nvSpPr>
        <xdr:cNvPr id="3" name="TextBox 2"/>
        <xdr:cNvSpPr txBox="1"/>
      </xdr:nvSpPr>
      <xdr:spPr>
        <a:xfrm>
          <a:off x="3937000" y="150813"/>
          <a:ext cx="512755" cy="528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T</a:t>
          </a:r>
        </a:p>
        <a:p>
          <a:pPr algn="ctr"/>
          <a:r>
            <a:rPr lang="en-US" sz="1100" b="0"/>
            <a:t>P + T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336548</xdr:colOff>
      <xdr:row>0</xdr:row>
      <xdr:rowOff>68263</xdr:rowOff>
    </xdr:from>
    <xdr:to>
      <xdr:col>2</xdr:col>
      <xdr:colOff>704849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396998" y="68263"/>
          <a:ext cx="368301" cy="446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I</a:t>
          </a:r>
        </a:p>
        <a:p>
          <a:pPr algn="ctr"/>
          <a:r>
            <a:rPr lang="en-US" sz="1100" b="0"/>
            <a:t>A</a:t>
          </a:r>
        </a:p>
      </xdr:txBody>
    </xdr:sp>
    <xdr:clientData/>
  </xdr:twoCellAnchor>
  <xdr:twoCellAnchor>
    <xdr:from>
      <xdr:col>2</xdr:col>
      <xdr:colOff>581458</xdr:colOff>
      <xdr:row>0</xdr:row>
      <xdr:rowOff>68263</xdr:rowOff>
    </xdr:from>
    <xdr:to>
      <xdr:col>2</xdr:col>
      <xdr:colOff>745256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1641908" y="68263"/>
          <a:ext cx="163798" cy="49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R</a:t>
          </a:r>
        </a:p>
        <a:p>
          <a:pPr algn="ctr"/>
          <a:r>
            <a:rPr lang="en-US" sz="1100" b="0"/>
            <a:t>I</a:t>
          </a:r>
        </a:p>
      </xdr:txBody>
    </xdr:sp>
    <xdr:clientData/>
  </xdr:twoCellAnchor>
  <xdr:twoCellAnchor>
    <xdr:from>
      <xdr:col>2</xdr:col>
      <xdr:colOff>712068</xdr:colOff>
      <xdr:row>0</xdr:row>
      <xdr:rowOff>68263</xdr:rowOff>
    </xdr:from>
    <xdr:to>
      <xdr:col>2</xdr:col>
      <xdr:colOff>875866</xdr:colOff>
      <xdr:row>1</xdr:row>
      <xdr:rowOff>0</xdr:rowOff>
    </xdr:to>
    <xdr:sp macro="" textlink="">
      <xdr:nvSpPr>
        <xdr:cNvPr id="4" name="TextBox 3"/>
        <xdr:cNvSpPr txBox="1"/>
      </xdr:nvSpPr>
      <xdr:spPr>
        <a:xfrm>
          <a:off x="1772518" y="68263"/>
          <a:ext cx="163798" cy="49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H</a:t>
          </a:r>
        </a:p>
        <a:p>
          <a:pPr algn="ctr"/>
          <a:r>
            <a:rPr lang="en-US" sz="1100" b="0"/>
            <a:t>R</a:t>
          </a:r>
        </a:p>
      </xdr:txBody>
    </xdr:sp>
    <xdr:clientData/>
  </xdr:twoCellAnchor>
  <xdr:twoCellAnchor>
    <xdr:from>
      <xdr:col>2</xdr:col>
      <xdr:colOff>842677</xdr:colOff>
      <xdr:row>0</xdr:row>
      <xdr:rowOff>68263</xdr:rowOff>
    </xdr:from>
    <xdr:to>
      <xdr:col>2</xdr:col>
      <xdr:colOff>1006475</xdr:colOff>
      <xdr:row>1</xdr:row>
      <xdr:rowOff>0</xdr:rowOff>
    </xdr:to>
    <xdr:sp macro="" textlink="">
      <xdr:nvSpPr>
        <xdr:cNvPr id="5" name="TextBox 4"/>
        <xdr:cNvSpPr txBox="1"/>
      </xdr:nvSpPr>
      <xdr:spPr>
        <a:xfrm>
          <a:off x="1903127" y="68263"/>
          <a:ext cx="163798" cy="49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H</a:t>
          </a:r>
        </a:p>
        <a:p>
          <a:pPr algn="ctr"/>
          <a:r>
            <a:rPr lang="en-US" sz="1100" b="0" u="none"/>
            <a:t>A</a:t>
          </a:r>
        </a:p>
      </xdr:txBody>
    </xdr:sp>
    <xdr:clientData/>
  </xdr:twoCellAnchor>
  <xdr:twoCellAnchor editAs="oneCell">
    <xdr:from>
      <xdr:col>3</xdr:col>
      <xdr:colOff>349250</xdr:colOff>
      <xdr:row>19</xdr:row>
      <xdr:rowOff>71197</xdr:rowOff>
    </xdr:from>
    <xdr:to>
      <xdr:col>5</xdr:col>
      <xdr:colOff>366183</xdr:colOff>
      <xdr:row>22</xdr:row>
      <xdr:rowOff>132005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300" y="4205047"/>
          <a:ext cx="1439333" cy="632308"/>
        </a:xfrm>
        <a:prstGeom prst="rect">
          <a:avLst/>
        </a:prstGeom>
        <a:ln w="635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336548</xdr:colOff>
      <xdr:row>0</xdr:row>
      <xdr:rowOff>68263</xdr:rowOff>
    </xdr:from>
    <xdr:to>
      <xdr:col>2</xdr:col>
      <xdr:colOff>704849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393823" y="68263"/>
          <a:ext cx="368301" cy="446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I</a:t>
          </a:r>
        </a:p>
        <a:p>
          <a:pPr algn="ctr"/>
          <a:r>
            <a:rPr lang="en-US" sz="1100" b="0"/>
            <a:t>A</a:t>
          </a:r>
        </a:p>
      </xdr:txBody>
    </xdr:sp>
    <xdr:clientData/>
  </xdr:twoCellAnchor>
  <xdr:twoCellAnchor>
    <xdr:from>
      <xdr:col>2</xdr:col>
      <xdr:colOff>581458</xdr:colOff>
      <xdr:row>0</xdr:row>
      <xdr:rowOff>68263</xdr:rowOff>
    </xdr:from>
    <xdr:to>
      <xdr:col>2</xdr:col>
      <xdr:colOff>745256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1638733" y="68263"/>
          <a:ext cx="163798" cy="446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R</a:t>
          </a:r>
        </a:p>
        <a:p>
          <a:pPr algn="ctr"/>
          <a:r>
            <a:rPr lang="en-US" sz="1100" b="0"/>
            <a:t>I</a:t>
          </a:r>
        </a:p>
      </xdr:txBody>
    </xdr:sp>
    <xdr:clientData/>
  </xdr:twoCellAnchor>
  <xdr:twoCellAnchor>
    <xdr:from>
      <xdr:col>2</xdr:col>
      <xdr:colOff>712068</xdr:colOff>
      <xdr:row>0</xdr:row>
      <xdr:rowOff>68263</xdr:rowOff>
    </xdr:from>
    <xdr:to>
      <xdr:col>2</xdr:col>
      <xdr:colOff>875866</xdr:colOff>
      <xdr:row>1</xdr:row>
      <xdr:rowOff>0</xdr:rowOff>
    </xdr:to>
    <xdr:sp macro="" textlink="">
      <xdr:nvSpPr>
        <xdr:cNvPr id="4" name="TextBox 3"/>
        <xdr:cNvSpPr txBox="1"/>
      </xdr:nvSpPr>
      <xdr:spPr>
        <a:xfrm>
          <a:off x="1769343" y="68263"/>
          <a:ext cx="163798" cy="446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H</a:t>
          </a:r>
        </a:p>
        <a:p>
          <a:pPr algn="ctr"/>
          <a:r>
            <a:rPr lang="en-US" sz="1100" b="0"/>
            <a:t>R</a:t>
          </a:r>
        </a:p>
      </xdr:txBody>
    </xdr:sp>
    <xdr:clientData/>
  </xdr:twoCellAnchor>
  <xdr:twoCellAnchor>
    <xdr:from>
      <xdr:col>2</xdr:col>
      <xdr:colOff>842677</xdr:colOff>
      <xdr:row>0</xdr:row>
      <xdr:rowOff>68263</xdr:rowOff>
    </xdr:from>
    <xdr:to>
      <xdr:col>2</xdr:col>
      <xdr:colOff>1006475</xdr:colOff>
      <xdr:row>1</xdr:row>
      <xdr:rowOff>0</xdr:rowOff>
    </xdr:to>
    <xdr:sp macro="" textlink="">
      <xdr:nvSpPr>
        <xdr:cNvPr id="5" name="TextBox 4"/>
        <xdr:cNvSpPr txBox="1"/>
      </xdr:nvSpPr>
      <xdr:spPr>
        <a:xfrm>
          <a:off x="1899952" y="68263"/>
          <a:ext cx="163798" cy="446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H</a:t>
          </a:r>
        </a:p>
        <a:p>
          <a:pPr algn="ctr"/>
          <a:r>
            <a:rPr lang="en-US" sz="1100" b="0" u="none"/>
            <a:t>A</a:t>
          </a:r>
        </a:p>
      </xdr:txBody>
    </xdr:sp>
    <xdr:clientData/>
  </xdr:twoCellAnchor>
  <xdr:twoCellAnchor editAs="oneCell">
    <xdr:from>
      <xdr:col>3</xdr:col>
      <xdr:colOff>533400</xdr:colOff>
      <xdr:row>20</xdr:row>
      <xdr:rowOff>109297</xdr:rowOff>
    </xdr:from>
    <xdr:to>
      <xdr:col>5</xdr:col>
      <xdr:colOff>550333</xdr:colOff>
      <xdr:row>23</xdr:row>
      <xdr:rowOff>170105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4433647"/>
          <a:ext cx="1436158" cy="632308"/>
        </a:xfrm>
        <a:prstGeom prst="rect">
          <a:avLst/>
        </a:prstGeom>
        <a:ln w="635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88901</xdr:rowOff>
    </xdr:from>
    <xdr:to>
      <xdr:col>5</xdr:col>
      <xdr:colOff>469900</xdr:colOff>
      <xdr:row>3</xdr:row>
      <xdr:rowOff>171450</xdr:rowOff>
    </xdr:to>
    <xdr:sp macro="" textlink="">
      <xdr:nvSpPr>
        <xdr:cNvPr id="2" name="TextBox 1"/>
        <xdr:cNvSpPr txBox="1"/>
      </xdr:nvSpPr>
      <xdr:spPr>
        <a:xfrm>
          <a:off x="1041400" y="279401"/>
          <a:ext cx="2940050" cy="46354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0" u="sng"/>
            <a:t>Total</a:t>
          </a:r>
          <a:r>
            <a:rPr lang="en-US" sz="1100" b="0" u="sng" baseline="0"/>
            <a:t> number of separations for the year</a:t>
          </a:r>
          <a:endParaRPr lang="en-US" sz="1100" b="0" u="sng"/>
        </a:p>
        <a:p>
          <a:pPr algn="l"/>
          <a:r>
            <a:rPr lang="en-US" sz="1100" b="0"/>
            <a:t>Average number</a:t>
          </a:r>
          <a:r>
            <a:rPr lang="en-US" sz="1100" b="0" baseline="0"/>
            <a:t> of employees per month</a:t>
          </a:r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774700</xdr:colOff>
      <xdr:row>1</xdr:row>
      <xdr:rowOff>95251</xdr:rowOff>
    </xdr:from>
    <xdr:to>
      <xdr:col>5</xdr:col>
      <xdr:colOff>806450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054100" y="285751"/>
          <a:ext cx="2940050" cy="47624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0" u="sng"/>
            <a:t>Total</a:t>
          </a:r>
          <a:r>
            <a:rPr lang="en-US" sz="1100" b="0" u="sng" baseline="0"/>
            <a:t> number of separations for the quarter</a:t>
          </a:r>
          <a:endParaRPr lang="en-US" sz="1100" b="0" u="sng"/>
        </a:p>
        <a:p>
          <a:pPr algn="l"/>
          <a:r>
            <a:rPr lang="en-US" sz="1100" b="0"/>
            <a:t>Average number</a:t>
          </a:r>
          <a:r>
            <a:rPr lang="en-US" sz="1100" b="0" baseline="0"/>
            <a:t> of employees per month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5</xdr:row>
      <xdr:rowOff>25401</xdr:rowOff>
    </xdr:from>
    <xdr:to>
      <xdr:col>3</xdr:col>
      <xdr:colOff>1143000</xdr:colOff>
      <xdr:row>5</xdr:row>
      <xdr:rowOff>469900</xdr:rowOff>
    </xdr:to>
    <xdr:sp macro="" textlink="">
      <xdr:nvSpPr>
        <xdr:cNvPr id="2" name="TextBox 1"/>
        <xdr:cNvSpPr txBox="1"/>
      </xdr:nvSpPr>
      <xdr:spPr>
        <a:xfrm>
          <a:off x="117475" y="987426"/>
          <a:ext cx="3149600" cy="4444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>
              <a:solidFill>
                <a:schemeClr val="tx1"/>
              </a:solidFill>
            </a:rPr>
            <a:t>Total</a:t>
          </a:r>
          <a:r>
            <a:rPr lang="en-US" sz="1100" b="0" u="sng" baseline="0">
              <a:solidFill>
                <a:schemeClr val="tx1"/>
              </a:solidFill>
            </a:rPr>
            <a:t> number of positions open as of today</a:t>
          </a:r>
          <a:endParaRPr lang="en-US" sz="1100" b="0" u="sng">
            <a:solidFill>
              <a:schemeClr val="tx1"/>
            </a:solidFill>
          </a:endParaRPr>
        </a:p>
        <a:p>
          <a:pPr algn="ctr"/>
          <a:r>
            <a:rPr lang="en-US" sz="1100" b="0">
              <a:solidFill>
                <a:schemeClr val="tx1"/>
              </a:solidFill>
            </a:rPr>
            <a:t>Total</a:t>
          </a:r>
          <a:r>
            <a:rPr lang="en-US" sz="1100" b="0" baseline="0">
              <a:solidFill>
                <a:schemeClr val="tx1"/>
              </a:solidFill>
            </a:rPr>
            <a:t> number of positions budgeted for the period</a:t>
          </a:r>
        </a:p>
        <a:p>
          <a:pPr algn="ctr"/>
          <a:endParaRPr lang="en-US" sz="1100" b="1"/>
        </a:p>
      </xdr:txBody>
    </xdr:sp>
    <xdr:clientData/>
  </xdr:twoCellAnchor>
  <xdr:twoCellAnchor>
    <xdr:from>
      <xdr:col>8</xdr:col>
      <xdr:colOff>171450</xdr:colOff>
      <xdr:row>16</xdr:row>
      <xdr:rowOff>44450</xdr:rowOff>
    </xdr:from>
    <xdr:to>
      <xdr:col>9</xdr:col>
      <xdr:colOff>228600</xdr:colOff>
      <xdr:row>18</xdr:row>
      <xdr:rowOff>95250</xdr:rowOff>
    </xdr:to>
    <xdr:cxnSp macro="">
      <xdr:nvCxnSpPr>
        <xdr:cNvPr id="3" name="Straight Arrow Connector 2"/>
        <xdr:cNvCxnSpPr/>
      </xdr:nvCxnSpPr>
      <xdr:spPr>
        <a:xfrm flipV="1">
          <a:off x="5705475" y="3587750"/>
          <a:ext cx="952500" cy="4318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469901</xdr:colOff>
      <xdr:row>13</xdr:row>
      <xdr:rowOff>82551</xdr:rowOff>
    </xdr:from>
    <xdr:to>
      <xdr:col>3</xdr:col>
      <xdr:colOff>1009651</xdr:colOff>
      <xdr:row>15</xdr:row>
      <xdr:rowOff>184151</xdr:rowOff>
    </xdr:to>
    <xdr:sp macro="" textlink="">
      <xdr:nvSpPr>
        <xdr:cNvPr id="4" name="TextBox 3"/>
        <xdr:cNvSpPr txBox="1"/>
      </xdr:nvSpPr>
      <xdr:spPr>
        <a:xfrm>
          <a:off x="2593976" y="3054351"/>
          <a:ext cx="539750" cy="482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PT</a:t>
          </a:r>
        </a:p>
        <a:p>
          <a:pPr algn="ctr"/>
          <a:r>
            <a:rPr lang="en-US" sz="1100" b="0"/>
            <a:t>PBP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300030</xdr:colOff>
      <xdr:row>0</xdr:row>
      <xdr:rowOff>61913</xdr:rowOff>
    </xdr:from>
    <xdr:to>
      <xdr:col>3</xdr:col>
      <xdr:colOff>80955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824030" y="61913"/>
          <a:ext cx="1571625" cy="102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NR</a:t>
          </a:r>
        </a:p>
        <a:p>
          <a:pPr algn="ctr"/>
          <a:r>
            <a:rPr lang="en-US" sz="1100" b="0"/>
            <a:t>TR/M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300030</xdr:colOff>
      <xdr:row>0</xdr:row>
      <xdr:rowOff>61913</xdr:rowOff>
    </xdr:from>
    <xdr:to>
      <xdr:col>3</xdr:col>
      <xdr:colOff>80955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824030" y="61913"/>
          <a:ext cx="1571625" cy="102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NR</a:t>
          </a:r>
        </a:p>
        <a:p>
          <a:pPr algn="ctr"/>
          <a:r>
            <a:rPr lang="en-US" sz="1100" b="0"/>
            <a:t>TR/M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</xdr:colOff>
      <xdr:row>8</xdr:row>
      <xdr:rowOff>4622</xdr:rowOff>
    </xdr:from>
    <xdr:to>
      <xdr:col>14</xdr:col>
      <xdr:colOff>219915</xdr:colOff>
      <xdr:row>21</xdr:row>
      <xdr:rowOff>100433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301159</xdr:colOff>
      <xdr:row>2</xdr:row>
      <xdr:rowOff>14007</xdr:rowOff>
    </xdr:from>
    <xdr:to>
      <xdr:col>10</xdr:col>
      <xdr:colOff>490257</xdr:colOff>
      <xdr:row>3</xdr:row>
      <xdr:rowOff>147078</xdr:rowOff>
    </xdr:to>
    <xdr:cxnSp macro="">
      <xdr:nvCxnSpPr>
        <xdr:cNvPr id="4" name="Straight Arrow Connector 3"/>
        <xdr:cNvCxnSpPr/>
      </xdr:nvCxnSpPr>
      <xdr:spPr>
        <a:xfrm flipH="1">
          <a:off x="7185773" y="392206"/>
          <a:ext cx="189098" cy="3221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308161</xdr:colOff>
      <xdr:row>2</xdr:row>
      <xdr:rowOff>84044</xdr:rowOff>
    </xdr:from>
    <xdr:to>
      <xdr:col>14</xdr:col>
      <xdr:colOff>249697</xdr:colOff>
      <xdr:row>4</xdr:row>
      <xdr:rowOff>234483</xdr:rowOff>
    </xdr:to>
    <xdr:sp macro="" textlink="">
      <xdr:nvSpPr>
        <xdr:cNvPr id="5" name="TextBox 4"/>
        <xdr:cNvSpPr txBox="1"/>
      </xdr:nvSpPr>
      <xdr:spPr>
        <a:xfrm>
          <a:off x="9020735" y="462243"/>
          <a:ext cx="550855" cy="528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STD</a:t>
          </a:r>
        </a:p>
        <a:p>
          <a:pPr algn="ctr"/>
          <a:r>
            <a:rPr lang="en-US" sz="1100" b="0"/>
            <a:t>AVG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</xdr:colOff>
      <xdr:row>8</xdr:row>
      <xdr:rowOff>4622</xdr:rowOff>
    </xdr:from>
    <xdr:to>
      <xdr:col>14</xdr:col>
      <xdr:colOff>219915</xdr:colOff>
      <xdr:row>21</xdr:row>
      <xdr:rowOff>100433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301159</xdr:colOff>
      <xdr:row>2</xdr:row>
      <xdr:rowOff>14007</xdr:rowOff>
    </xdr:from>
    <xdr:to>
      <xdr:col>10</xdr:col>
      <xdr:colOff>490257</xdr:colOff>
      <xdr:row>3</xdr:row>
      <xdr:rowOff>147078</xdr:rowOff>
    </xdr:to>
    <xdr:cxnSp macro="">
      <xdr:nvCxnSpPr>
        <xdr:cNvPr id="3" name="Straight Arrow Connector 2"/>
        <xdr:cNvCxnSpPr/>
      </xdr:nvCxnSpPr>
      <xdr:spPr>
        <a:xfrm flipH="1">
          <a:off x="7187734" y="404532"/>
          <a:ext cx="189098" cy="3235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308161</xdr:colOff>
      <xdr:row>2</xdr:row>
      <xdr:rowOff>84044</xdr:rowOff>
    </xdr:from>
    <xdr:to>
      <xdr:col>14</xdr:col>
      <xdr:colOff>249697</xdr:colOff>
      <xdr:row>4</xdr:row>
      <xdr:rowOff>234483</xdr:rowOff>
    </xdr:to>
    <xdr:sp macro="" textlink="">
      <xdr:nvSpPr>
        <xdr:cNvPr id="4" name="TextBox 3"/>
        <xdr:cNvSpPr txBox="1"/>
      </xdr:nvSpPr>
      <xdr:spPr>
        <a:xfrm>
          <a:off x="9023536" y="474569"/>
          <a:ext cx="551136" cy="53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STD</a:t>
          </a:r>
        </a:p>
        <a:p>
          <a:pPr algn="ctr"/>
          <a:r>
            <a:rPr lang="en-US" sz="1100" b="0"/>
            <a:t>AVG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458781</xdr:colOff>
      <xdr:row>0</xdr:row>
      <xdr:rowOff>93663</xdr:rowOff>
    </xdr:from>
    <xdr:to>
      <xdr:col>2</xdr:col>
      <xdr:colOff>1517651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1982781" y="93663"/>
          <a:ext cx="105887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PR</a:t>
          </a:r>
          <a:r>
            <a:rPr lang="en-US" sz="1100" b="0" u="sng" baseline="0"/>
            <a:t> + HP + HR</a:t>
          </a:r>
          <a:endParaRPr lang="en-US" sz="1100" b="0" u="sng"/>
        </a:p>
        <a:p>
          <a:pPr algn="ctr"/>
          <a:r>
            <a:rPr lang="en-US" sz="1100" b="0"/>
            <a:t>N</a:t>
          </a:r>
        </a:p>
        <a:p>
          <a:pPr algn="ctr"/>
          <a:endParaRPr lang="en-US" sz="1100" b="0"/>
        </a:p>
      </xdr:txBody>
    </xdr:sp>
    <xdr:clientData/>
  </xdr:twoCellAnchor>
  <xdr:twoCellAnchor editAs="oneCell">
    <xdr:from>
      <xdr:col>3</xdr:col>
      <xdr:colOff>692150</xdr:colOff>
      <xdr:row>17</xdr:row>
      <xdr:rowOff>18546</xdr:rowOff>
    </xdr:from>
    <xdr:to>
      <xdr:col>4</xdr:col>
      <xdr:colOff>986395</xdr:colOff>
      <xdr:row>20</xdr:row>
      <xdr:rowOff>504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184146"/>
          <a:ext cx="2084945" cy="553458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458781</xdr:colOff>
      <xdr:row>0</xdr:row>
      <xdr:rowOff>93663</xdr:rowOff>
    </xdr:from>
    <xdr:to>
      <xdr:col>2</xdr:col>
      <xdr:colOff>1517651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2154231" y="93663"/>
          <a:ext cx="105887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PR</a:t>
          </a:r>
          <a:r>
            <a:rPr lang="en-US" sz="1100" b="0" u="sng" baseline="0"/>
            <a:t> + HP + HR</a:t>
          </a:r>
          <a:endParaRPr lang="en-US" sz="1100" b="0" u="sng"/>
        </a:p>
        <a:p>
          <a:pPr algn="ctr"/>
          <a:r>
            <a:rPr lang="en-US" sz="1100" b="0"/>
            <a:t>N</a:t>
          </a:r>
        </a:p>
        <a:p>
          <a:pPr algn="ctr"/>
          <a:endParaRPr lang="en-US" sz="1100" b="0"/>
        </a:p>
      </xdr:txBody>
    </xdr:sp>
    <xdr:clientData/>
  </xdr:twoCellAnchor>
  <xdr:twoCellAnchor editAs="oneCell">
    <xdr:from>
      <xdr:col>3</xdr:col>
      <xdr:colOff>692150</xdr:colOff>
      <xdr:row>18</xdr:row>
      <xdr:rowOff>18546</xdr:rowOff>
    </xdr:from>
    <xdr:to>
      <xdr:col>4</xdr:col>
      <xdr:colOff>986395</xdr:colOff>
      <xdr:row>21</xdr:row>
      <xdr:rowOff>504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180971"/>
          <a:ext cx="2084945" cy="553458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679450</xdr:colOff>
      <xdr:row>0</xdr:row>
      <xdr:rowOff>150813</xdr:rowOff>
    </xdr:from>
    <xdr:to>
      <xdr:col>2</xdr:col>
      <xdr:colOff>1230305</xdr:colOff>
      <xdr:row>0</xdr:row>
      <xdr:rowOff>679450</xdr:rowOff>
    </xdr:to>
    <xdr:sp macro="" textlink="">
      <xdr:nvSpPr>
        <xdr:cNvPr id="2" name="TextBox 1"/>
        <xdr:cNvSpPr txBox="1"/>
      </xdr:nvSpPr>
      <xdr:spPr>
        <a:xfrm>
          <a:off x="2540000" y="150813"/>
          <a:ext cx="550855" cy="528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P</a:t>
          </a:r>
        </a:p>
        <a:p>
          <a:pPr algn="ctr"/>
          <a:r>
            <a:rPr lang="en-US" sz="1100" b="0"/>
            <a:t>P + T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3</xdr:col>
      <xdr:colOff>698500</xdr:colOff>
      <xdr:row>0</xdr:row>
      <xdr:rowOff>150813</xdr:rowOff>
    </xdr:from>
    <xdr:to>
      <xdr:col>3</xdr:col>
      <xdr:colOff>1211255</xdr:colOff>
      <xdr:row>0</xdr:row>
      <xdr:rowOff>679450</xdr:rowOff>
    </xdr:to>
    <xdr:sp macro="" textlink="">
      <xdr:nvSpPr>
        <xdr:cNvPr id="3" name="TextBox 2"/>
        <xdr:cNvSpPr txBox="1"/>
      </xdr:nvSpPr>
      <xdr:spPr>
        <a:xfrm>
          <a:off x="3943350" y="150813"/>
          <a:ext cx="512755" cy="528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u="sng"/>
            <a:t>T</a:t>
          </a:r>
        </a:p>
        <a:p>
          <a:pPr algn="ctr"/>
          <a:r>
            <a:rPr lang="en-US" sz="1100" b="0"/>
            <a:t>P + T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M56"/>
  <sheetViews>
    <sheetView topLeftCell="A9" zoomScale="125" zoomScaleNormal="125" workbookViewId="0">
      <selection activeCell="P16" sqref="P16"/>
    </sheetView>
  </sheetViews>
  <sheetFormatPr defaultRowHeight="15" x14ac:dyDescent="0.25"/>
  <cols>
    <col min="1" max="1" width="4.85546875" style="61" customWidth="1"/>
    <col min="2" max="3" width="9.140625" style="61" customWidth="1"/>
    <col min="4" max="4" width="10.5703125" style="61" customWidth="1"/>
    <col min="5" max="16384" width="9.140625" style="61"/>
  </cols>
  <sheetData>
    <row r="1" spans="2:13" ht="23.25" x14ac:dyDescent="0.35">
      <c r="B1" s="104" t="s">
        <v>189</v>
      </c>
    </row>
    <row r="3" spans="2:13" x14ac:dyDescent="0.25">
      <c r="B3" s="61" t="s">
        <v>203</v>
      </c>
    </row>
    <row r="4" spans="2:13" ht="15.75" thickBot="1" x14ac:dyDescent="0.3"/>
    <row r="5" spans="2:13" ht="18.75" x14ac:dyDescent="0.3">
      <c r="B5" s="131" t="s">
        <v>181</v>
      </c>
      <c r="C5" s="132"/>
      <c r="D5" s="132"/>
      <c r="E5" s="132"/>
      <c r="F5" s="132"/>
      <c r="G5" s="132"/>
      <c r="H5" s="132"/>
      <c r="I5" s="132"/>
      <c r="J5" s="132"/>
      <c r="K5" s="125"/>
    </row>
    <row r="6" spans="2:13" x14ac:dyDescent="0.25">
      <c r="B6" s="133" t="s">
        <v>180</v>
      </c>
      <c r="C6" s="123"/>
      <c r="D6" s="123"/>
      <c r="E6" s="123"/>
      <c r="F6" s="123"/>
      <c r="G6" s="123"/>
      <c r="H6" s="123"/>
      <c r="I6" s="123"/>
      <c r="J6" s="123"/>
      <c r="K6" s="126"/>
    </row>
    <row r="7" spans="2:13" x14ac:dyDescent="0.25">
      <c r="B7" s="133" t="s">
        <v>207</v>
      </c>
      <c r="C7" s="123"/>
      <c r="D7" s="123"/>
      <c r="E7" s="123"/>
      <c r="F7" s="123"/>
      <c r="G7" s="123"/>
      <c r="H7" s="123"/>
      <c r="I7" s="123"/>
      <c r="J7" s="123"/>
      <c r="K7" s="126"/>
    </row>
    <row r="8" spans="2:13" x14ac:dyDescent="0.25">
      <c r="B8" s="133" t="s">
        <v>208</v>
      </c>
      <c r="C8" s="123"/>
      <c r="D8" s="123"/>
      <c r="E8" s="123"/>
      <c r="F8" s="123"/>
      <c r="G8" s="123"/>
      <c r="H8" s="123"/>
      <c r="I8" s="123"/>
      <c r="J8" s="123"/>
      <c r="K8" s="126"/>
    </row>
    <row r="9" spans="2:13" x14ac:dyDescent="0.25">
      <c r="B9" s="133" t="s">
        <v>182</v>
      </c>
      <c r="C9" s="123"/>
      <c r="D9" s="123"/>
      <c r="E9" s="123"/>
      <c r="F9" s="123"/>
      <c r="G9" s="123"/>
      <c r="H9" s="123"/>
      <c r="I9" s="123"/>
      <c r="J9" s="123"/>
      <c r="K9" s="126"/>
      <c r="M9" s="61" t="s">
        <v>176</v>
      </c>
    </row>
    <row r="10" spans="2:13" x14ac:dyDescent="0.25">
      <c r="B10" s="133" t="s">
        <v>204</v>
      </c>
      <c r="C10" s="123"/>
      <c r="D10" s="123"/>
      <c r="E10" s="123"/>
      <c r="F10" s="123"/>
      <c r="G10" s="123"/>
      <c r="H10" s="123"/>
      <c r="I10" s="123"/>
      <c r="J10" s="123"/>
      <c r="K10" s="126"/>
    </row>
    <row r="11" spans="2:13" x14ac:dyDescent="0.25">
      <c r="B11" s="134" t="s">
        <v>183</v>
      </c>
      <c r="C11" s="123"/>
      <c r="D11" s="123"/>
      <c r="E11" s="123"/>
      <c r="F11" s="123"/>
      <c r="G11" s="123"/>
      <c r="H11" s="123"/>
      <c r="I11" s="123"/>
      <c r="J11" s="123"/>
      <c r="K11" s="126"/>
    </row>
    <row r="12" spans="2:13" x14ac:dyDescent="0.25">
      <c r="B12" s="133" t="s">
        <v>184</v>
      </c>
      <c r="C12" s="123"/>
      <c r="D12" s="123"/>
      <c r="E12" s="123"/>
      <c r="F12" s="123"/>
      <c r="G12" s="123"/>
      <c r="H12" s="123"/>
      <c r="I12" s="123"/>
      <c r="J12" s="123"/>
      <c r="K12" s="126"/>
    </row>
    <row r="13" spans="2:13" x14ac:dyDescent="0.25">
      <c r="B13" s="133" t="s">
        <v>206</v>
      </c>
      <c r="C13" s="123"/>
      <c r="D13" s="123"/>
      <c r="E13" s="123"/>
      <c r="F13" s="123"/>
      <c r="G13" s="123"/>
      <c r="H13" s="123"/>
      <c r="I13" s="123"/>
      <c r="J13" s="123"/>
      <c r="K13" s="126"/>
    </row>
    <row r="14" spans="2:13" ht="15.75" thickBot="1" x14ac:dyDescent="0.3">
      <c r="B14" s="135"/>
      <c r="C14" s="128"/>
      <c r="D14" s="128"/>
      <c r="E14" s="128"/>
      <c r="F14" s="128"/>
      <c r="G14" s="128"/>
      <c r="H14" s="128"/>
      <c r="I14" s="128"/>
      <c r="J14" s="128"/>
      <c r="K14" s="127"/>
    </row>
    <row r="15" spans="2:13" x14ac:dyDescent="0.25">
      <c r="B15" s="26"/>
    </row>
    <row r="16" spans="2:13" x14ac:dyDescent="0.25">
      <c r="B16" s="61" t="s">
        <v>205</v>
      </c>
    </row>
    <row r="17" spans="2:8" x14ac:dyDescent="0.25">
      <c r="B17" s="61" t="s">
        <v>209</v>
      </c>
    </row>
    <row r="18" spans="2:8" x14ac:dyDescent="0.25">
      <c r="B18" s="61" t="s">
        <v>185</v>
      </c>
    </row>
    <row r="20" spans="2:8" ht="18.75" x14ac:dyDescent="0.3">
      <c r="B20" s="102" t="s">
        <v>178</v>
      </c>
    </row>
    <row r="21" spans="2:8" ht="15.75" thickBot="1" x14ac:dyDescent="0.3">
      <c r="B21" s="90"/>
      <c r="C21" s="90"/>
      <c r="D21" s="90"/>
      <c r="E21" s="90"/>
      <c r="F21" s="90"/>
      <c r="G21" s="90"/>
      <c r="H21" s="90"/>
    </row>
    <row r="22" spans="2:8" ht="16.5" thickTop="1" thickBot="1" x14ac:dyDescent="0.3">
      <c r="B22" s="90" t="s">
        <v>150</v>
      </c>
      <c r="C22" s="90"/>
      <c r="D22" s="90"/>
      <c r="E22" s="90" t="s">
        <v>151</v>
      </c>
      <c r="F22" s="90"/>
      <c r="G22" s="90"/>
      <c r="H22" s="90" t="s">
        <v>186</v>
      </c>
    </row>
    <row r="23" spans="2:8" ht="9.75" customHeight="1" thickTop="1" x14ac:dyDescent="0.25"/>
    <row r="24" spans="2:8" x14ac:dyDescent="0.25">
      <c r="B24" s="61" t="s">
        <v>152</v>
      </c>
      <c r="E24" s="99" t="s">
        <v>31</v>
      </c>
      <c r="H24" s="61" t="s">
        <v>154</v>
      </c>
    </row>
    <row r="25" spans="2:8" x14ac:dyDescent="0.25">
      <c r="B25" s="61" t="s">
        <v>152</v>
      </c>
      <c r="E25" s="99" t="s">
        <v>26</v>
      </c>
      <c r="H25" s="61" t="s">
        <v>153</v>
      </c>
    </row>
    <row r="26" spans="2:8" x14ac:dyDescent="0.25">
      <c r="B26" s="61" t="s">
        <v>152</v>
      </c>
      <c r="E26" s="99" t="s">
        <v>54</v>
      </c>
      <c r="H26" s="61" t="s">
        <v>153</v>
      </c>
    </row>
    <row r="27" spans="2:8" x14ac:dyDescent="0.25">
      <c r="B27" s="61" t="s">
        <v>152</v>
      </c>
      <c r="E27" s="99" t="s">
        <v>67</v>
      </c>
      <c r="H27" s="61" t="s">
        <v>159</v>
      </c>
    </row>
    <row r="28" spans="2:8" x14ac:dyDescent="0.25">
      <c r="B28" s="61" t="s">
        <v>152</v>
      </c>
      <c r="E28" s="99" t="s">
        <v>155</v>
      </c>
      <c r="H28" s="61" t="s">
        <v>159</v>
      </c>
    </row>
    <row r="29" spans="2:8" x14ac:dyDescent="0.25">
      <c r="B29" s="61" t="s">
        <v>152</v>
      </c>
      <c r="E29" s="99" t="s">
        <v>103</v>
      </c>
      <c r="H29" s="61" t="s">
        <v>153</v>
      </c>
    </row>
    <row r="30" spans="2:8" x14ac:dyDescent="0.25">
      <c r="B30" s="61" t="s">
        <v>152</v>
      </c>
      <c r="E30" s="99" t="s">
        <v>177</v>
      </c>
      <c r="H30" s="61" t="s">
        <v>154</v>
      </c>
    </row>
    <row r="31" spans="2:8" x14ac:dyDescent="0.25">
      <c r="B31" s="61" t="s">
        <v>152</v>
      </c>
      <c r="E31" s="99" t="s">
        <v>127</v>
      </c>
      <c r="H31" s="61" t="s">
        <v>154</v>
      </c>
    </row>
    <row r="32" spans="2:8" x14ac:dyDescent="0.25">
      <c r="B32" s="61" t="s">
        <v>152</v>
      </c>
      <c r="E32" s="99" t="s">
        <v>156</v>
      </c>
      <c r="H32" s="61" t="s">
        <v>154</v>
      </c>
    </row>
    <row r="33" spans="2:8" ht="15.75" thickBot="1" x14ac:dyDescent="0.3">
      <c r="B33" s="89" t="s">
        <v>152</v>
      </c>
      <c r="C33" s="89"/>
      <c r="D33" s="89"/>
      <c r="E33" s="100" t="s">
        <v>157</v>
      </c>
      <c r="F33" s="89"/>
      <c r="G33" s="89"/>
      <c r="H33" s="89" t="s">
        <v>158</v>
      </c>
    </row>
    <row r="56" spans="2:2" x14ac:dyDescent="0.25">
      <c r="B56" s="61" t="s">
        <v>32</v>
      </c>
    </row>
  </sheetData>
  <hyperlinks>
    <hyperlink ref="E25" location="'Job Vacancy'!A1" display="Job Vacancy"/>
    <hyperlink ref="E24" location="'Trend Analysis'!A1" display="Trend Analysis"/>
    <hyperlink ref="E26" location="'Requisition Rate'!A1" display="Requisition Rate"/>
    <hyperlink ref="E29" location="'Hire Rate'!A1" display="Hire Rate"/>
    <hyperlink ref="E30" location="'Career Path Ratio'!A1" display="Career Path Ratio"/>
    <hyperlink ref="E27" location="'Time to Fill'!A1" display="Time to Fill"/>
    <hyperlink ref="E28" location="'Standard Deviation'!A1" display="Standard Deviation"/>
    <hyperlink ref="E31" location="'Quality of Hire'!A1" display="Quality of Hire"/>
    <hyperlink ref="E32" location="'Turnover by Year'!A1" display="Turnover by Year"/>
    <hyperlink ref="E33" location="'Turnover by Quarter'!A1" display="Turnover by Quarter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5"/>
  <sheetViews>
    <sheetView zoomScale="136" zoomScaleNormal="136" workbookViewId="0">
      <selection activeCell="S8" sqref="S8"/>
    </sheetView>
  </sheetViews>
  <sheetFormatPr defaultRowHeight="15" x14ac:dyDescent="0.25"/>
  <cols>
    <col min="1" max="1" width="7.5703125" customWidth="1"/>
    <col min="2" max="2" width="14.85546875" customWidth="1"/>
    <col min="5" max="5" width="15.42578125" customWidth="1"/>
    <col min="8" max="8" width="10.5703125" bestFit="1" customWidth="1"/>
  </cols>
  <sheetData>
    <row r="1" spans="1:19" s="52" customFormat="1" ht="15.75" x14ac:dyDescent="0.25">
      <c r="A1" s="94" t="s">
        <v>52</v>
      </c>
      <c r="S1" s="99" t="s">
        <v>179</v>
      </c>
    </row>
    <row r="2" spans="1:19" s="52" customFormat="1" x14ac:dyDescent="0.25">
      <c r="K2" s="93" t="s">
        <v>187</v>
      </c>
    </row>
    <row r="3" spans="1:19" s="52" customFormat="1" x14ac:dyDescent="0.25">
      <c r="A3" s="50" t="s">
        <v>169</v>
      </c>
    </row>
    <row r="4" spans="1:19" s="52" customFormat="1" x14ac:dyDescent="0.25">
      <c r="N4" s="52" t="s">
        <v>165</v>
      </c>
    </row>
    <row r="5" spans="1:19" ht="30" x14ac:dyDescent="0.25">
      <c r="B5" s="55" t="s">
        <v>42</v>
      </c>
      <c r="C5" s="52"/>
      <c r="D5" s="52"/>
      <c r="E5" s="55" t="s">
        <v>41</v>
      </c>
      <c r="F5" s="52"/>
      <c r="I5" s="57" t="s">
        <v>49</v>
      </c>
      <c r="J5" s="57" t="s">
        <v>47</v>
      </c>
      <c r="K5" s="57" t="s">
        <v>48</v>
      </c>
    </row>
    <row r="6" spans="1:19" x14ac:dyDescent="0.25">
      <c r="B6" s="54">
        <f>AVERAGE(B10:B24)</f>
        <v>9</v>
      </c>
      <c r="C6" s="59">
        <v>0.75</v>
      </c>
      <c r="D6" s="52"/>
      <c r="E6" s="54">
        <f>AVERAGE(E10:E24)</f>
        <v>9</v>
      </c>
      <c r="F6" s="60">
        <v>1.25</v>
      </c>
      <c r="H6" s="58" t="s">
        <v>45</v>
      </c>
      <c r="I6" s="65">
        <f>AVERAGE(B10:B24)</f>
        <v>9</v>
      </c>
      <c r="J6" s="65">
        <f>ROUND(_xlfn.STDEV.S(B10:B24),2)</f>
        <v>3.61</v>
      </c>
      <c r="K6" s="65">
        <f>ROUND(J6/I6,2)</f>
        <v>0.4</v>
      </c>
      <c r="L6" t="s">
        <v>51</v>
      </c>
    </row>
    <row r="7" spans="1:19" x14ac:dyDescent="0.25">
      <c r="H7" s="56" t="s">
        <v>46</v>
      </c>
      <c r="I7" s="65"/>
      <c r="J7" s="65"/>
      <c r="K7" s="65"/>
      <c r="L7" t="s">
        <v>50</v>
      </c>
    </row>
    <row r="9" spans="1:19" ht="30" customHeight="1" x14ac:dyDescent="0.25">
      <c r="B9" s="51" t="s">
        <v>44</v>
      </c>
      <c r="E9" s="51" t="s">
        <v>43</v>
      </c>
    </row>
    <row r="10" spans="1:19" x14ac:dyDescent="0.25">
      <c r="A10" s="81">
        <v>1</v>
      </c>
      <c r="B10" s="53">
        <v>4</v>
      </c>
      <c r="C10" s="60">
        <v>0.5</v>
      </c>
      <c r="E10" s="53">
        <v>10</v>
      </c>
      <c r="F10" s="60">
        <v>1</v>
      </c>
    </row>
    <row r="11" spans="1:19" x14ac:dyDescent="0.25">
      <c r="A11" s="81">
        <v>2</v>
      </c>
      <c r="B11" s="53">
        <v>6</v>
      </c>
      <c r="C11" s="60">
        <v>0.5</v>
      </c>
      <c r="E11" s="53">
        <v>11</v>
      </c>
      <c r="F11" s="60">
        <v>1</v>
      </c>
    </row>
    <row r="12" spans="1:19" x14ac:dyDescent="0.25">
      <c r="A12" s="81">
        <v>3</v>
      </c>
      <c r="B12" s="53">
        <v>12</v>
      </c>
      <c r="C12" s="60">
        <v>0.5</v>
      </c>
      <c r="E12" s="53">
        <v>9</v>
      </c>
      <c r="F12" s="60">
        <v>1</v>
      </c>
    </row>
    <row r="13" spans="1:19" x14ac:dyDescent="0.25">
      <c r="A13" s="81">
        <v>4</v>
      </c>
      <c r="B13" s="53">
        <v>11</v>
      </c>
      <c r="C13" s="60">
        <v>0.5</v>
      </c>
      <c r="E13" s="53">
        <v>9</v>
      </c>
      <c r="F13" s="60">
        <v>1</v>
      </c>
    </row>
    <row r="14" spans="1:19" x14ac:dyDescent="0.25">
      <c r="A14" s="81">
        <v>5</v>
      </c>
      <c r="B14" s="53">
        <v>13</v>
      </c>
      <c r="C14" s="60">
        <v>0.5</v>
      </c>
      <c r="E14" s="53">
        <v>10</v>
      </c>
      <c r="F14" s="60">
        <v>1</v>
      </c>
    </row>
    <row r="15" spans="1:19" x14ac:dyDescent="0.25">
      <c r="A15" s="81">
        <v>6</v>
      </c>
      <c r="B15" s="53">
        <v>16</v>
      </c>
      <c r="C15" s="60">
        <v>0.5</v>
      </c>
      <c r="E15" s="53">
        <v>8</v>
      </c>
      <c r="F15" s="60">
        <v>1</v>
      </c>
    </row>
    <row r="16" spans="1:19" x14ac:dyDescent="0.25">
      <c r="A16" s="81">
        <v>7</v>
      </c>
      <c r="B16" s="53">
        <v>5</v>
      </c>
      <c r="C16" s="60">
        <v>0.5</v>
      </c>
      <c r="E16" s="53">
        <v>9</v>
      </c>
      <c r="F16" s="60">
        <v>1</v>
      </c>
    </row>
    <row r="17" spans="1:9" x14ac:dyDescent="0.25">
      <c r="A17" s="81">
        <v>8</v>
      </c>
      <c r="B17" s="53">
        <v>8</v>
      </c>
      <c r="C17" s="60">
        <v>0.5</v>
      </c>
      <c r="E17" s="53">
        <v>10</v>
      </c>
      <c r="F17" s="60">
        <v>1</v>
      </c>
    </row>
    <row r="18" spans="1:9" x14ac:dyDescent="0.25">
      <c r="A18" s="81">
        <v>9</v>
      </c>
      <c r="B18" s="53">
        <v>9</v>
      </c>
      <c r="C18" s="60">
        <v>0.5</v>
      </c>
      <c r="E18" s="53">
        <v>10</v>
      </c>
      <c r="F18" s="60">
        <v>1</v>
      </c>
    </row>
    <row r="19" spans="1:9" x14ac:dyDescent="0.25">
      <c r="A19" s="81">
        <v>10</v>
      </c>
      <c r="B19" s="53">
        <v>6</v>
      </c>
      <c r="C19" s="60">
        <v>0.5</v>
      </c>
      <c r="E19" s="53">
        <v>9</v>
      </c>
      <c r="F19" s="60">
        <v>1</v>
      </c>
    </row>
    <row r="20" spans="1:9" x14ac:dyDescent="0.25">
      <c r="A20" s="81">
        <v>11</v>
      </c>
      <c r="B20" s="53">
        <v>8</v>
      </c>
      <c r="C20" s="60">
        <v>0.5</v>
      </c>
      <c r="E20" s="53">
        <v>8</v>
      </c>
      <c r="F20" s="60">
        <v>1</v>
      </c>
    </row>
    <row r="21" spans="1:9" x14ac:dyDescent="0.25">
      <c r="A21" s="81">
        <v>12</v>
      </c>
      <c r="B21" s="53">
        <v>6</v>
      </c>
      <c r="C21" s="60">
        <v>0.5</v>
      </c>
      <c r="E21" s="53">
        <v>9</v>
      </c>
      <c r="F21" s="60">
        <v>1</v>
      </c>
    </row>
    <row r="22" spans="1:9" x14ac:dyDescent="0.25">
      <c r="A22" s="81">
        <v>13</v>
      </c>
      <c r="B22" s="53">
        <v>12</v>
      </c>
      <c r="C22" s="60">
        <v>0.5</v>
      </c>
      <c r="E22" s="53">
        <v>6</v>
      </c>
      <c r="F22" s="60">
        <v>1</v>
      </c>
    </row>
    <row r="23" spans="1:9" x14ac:dyDescent="0.25">
      <c r="A23" s="81">
        <v>14</v>
      </c>
      <c r="B23" s="53">
        <v>6</v>
      </c>
      <c r="C23" s="60">
        <v>0.5</v>
      </c>
      <c r="E23" s="53">
        <v>8</v>
      </c>
      <c r="F23" s="60">
        <v>1</v>
      </c>
    </row>
    <row r="24" spans="1:9" x14ac:dyDescent="0.25">
      <c r="A24" s="81">
        <v>15</v>
      </c>
      <c r="B24" s="53">
        <v>13</v>
      </c>
      <c r="C24" s="60">
        <v>0.5</v>
      </c>
      <c r="E24" s="53">
        <v>9</v>
      </c>
      <c r="F24" s="60">
        <v>1</v>
      </c>
      <c r="I24" t="s">
        <v>53</v>
      </c>
    </row>
    <row r="25" spans="1:9" x14ac:dyDescent="0.25">
      <c r="I25" s="96" t="s">
        <v>170</v>
      </c>
    </row>
  </sheetData>
  <hyperlinks>
    <hyperlink ref="S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5"/>
  <sheetViews>
    <sheetView zoomScale="136" zoomScaleNormal="136" workbookViewId="0">
      <selection activeCell="K2" sqref="K2"/>
    </sheetView>
  </sheetViews>
  <sheetFormatPr defaultRowHeight="15" x14ac:dyDescent="0.25"/>
  <cols>
    <col min="1" max="1" width="7.5703125" style="61" customWidth="1"/>
    <col min="2" max="2" width="14.85546875" style="61" customWidth="1"/>
    <col min="3" max="4" width="9.140625" style="61"/>
    <col min="5" max="5" width="15.42578125" style="61" customWidth="1"/>
    <col min="6" max="7" width="9.140625" style="61"/>
    <col min="8" max="8" width="10.5703125" style="61" bestFit="1" customWidth="1"/>
    <col min="9" max="16384" width="9.140625" style="61"/>
  </cols>
  <sheetData>
    <row r="1" spans="1:19" ht="15.75" x14ac:dyDescent="0.25">
      <c r="A1" s="94" t="s">
        <v>52</v>
      </c>
      <c r="S1" s="99" t="s">
        <v>179</v>
      </c>
    </row>
    <row r="2" spans="1:19" x14ac:dyDescent="0.25">
      <c r="K2" s="93" t="s">
        <v>187</v>
      </c>
    </row>
    <row r="3" spans="1:19" x14ac:dyDescent="0.25">
      <c r="A3" s="50" t="s">
        <v>169</v>
      </c>
    </row>
    <row r="4" spans="1:19" x14ac:dyDescent="0.25">
      <c r="N4" s="61" t="s">
        <v>165</v>
      </c>
    </row>
    <row r="5" spans="1:19" ht="30" x14ac:dyDescent="0.25">
      <c r="B5" s="55" t="s">
        <v>42</v>
      </c>
      <c r="E5" s="55" t="s">
        <v>41</v>
      </c>
      <c r="I5" s="57" t="s">
        <v>49</v>
      </c>
      <c r="J5" s="57" t="s">
        <v>47</v>
      </c>
      <c r="K5" s="57" t="s">
        <v>48</v>
      </c>
    </row>
    <row r="6" spans="1:19" x14ac:dyDescent="0.25">
      <c r="B6" s="54">
        <f>AVERAGE(B10:B24)</f>
        <v>9</v>
      </c>
      <c r="C6" s="59">
        <v>0.75</v>
      </c>
      <c r="E6" s="54">
        <f>AVERAGE(E10:E24)</f>
        <v>9</v>
      </c>
      <c r="F6" s="60">
        <v>1.25</v>
      </c>
      <c r="H6" s="58" t="s">
        <v>45</v>
      </c>
      <c r="I6" s="65">
        <f>AVERAGE(B10:B24)</f>
        <v>9</v>
      </c>
      <c r="J6" s="65">
        <f>ROUND(_xlfn.STDEV.S(B10:B24),2)</f>
        <v>3.61</v>
      </c>
      <c r="K6" s="65">
        <f>ROUND(J6/I6,2)</f>
        <v>0.4</v>
      </c>
      <c r="L6" s="61" t="s">
        <v>51</v>
      </c>
    </row>
    <row r="7" spans="1:19" x14ac:dyDescent="0.25">
      <c r="H7" s="56" t="s">
        <v>46</v>
      </c>
      <c r="I7" s="65">
        <f>AVERAGE(E10:E24)</f>
        <v>9</v>
      </c>
      <c r="J7" s="65">
        <f>ROUND(_xlfn.STDEV.S(E10:E24),2)</f>
        <v>1.2</v>
      </c>
      <c r="K7" s="65">
        <f>ROUND(J7/I7,2)</f>
        <v>0.13</v>
      </c>
      <c r="L7" s="61" t="s">
        <v>50</v>
      </c>
    </row>
    <row r="9" spans="1:19" ht="30" customHeight="1" x14ac:dyDescent="0.25">
      <c r="B9" s="51" t="s">
        <v>44</v>
      </c>
      <c r="E9" s="51" t="s">
        <v>43</v>
      </c>
    </row>
    <row r="10" spans="1:19" x14ac:dyDescent="0.25">
      <c r="A10" s="81">
        <v>1</v>
      </c>
      <c r="B10" s="67">
        <v>4</v>
      </c>
      <c r="C10" s="60">
        <v>0.5</v>
      </c>
      <c r="E10" s="67">
        <v>10</v>
      </c>
      <c r="F10" s="60">
        <v>1</v>
      </c>
    </row>
    <row r="11" spans="1:19" x14ac:dyDescent="0.25">
      <c r="A11" s="81">
        <v>2</v>
      </c>
      <c r="B11" s="67">
        <v>6</v>
      </c>
      <c r="C11" s="60">
        <v>0.5</v>
      </c>
      <c r="E11" s="67">
        <v>11</v>
      </c>
      <c r="F11" s="60">
        <v>1</v>
      </c>
    </row>
    <row r="12" spans="1:19" x14ac:dyDescent="0.25">
      <c r="A12" s="81">
        <v>3</v>
      </c>
      <c r="B12" s="67">
        <v>12</v>
      </c>
      <c r="C12" s="60">
        <v>0.5</v>
      </c>
      <c r="E12" s="67">
        <v>9</v>
      </c>
      <c r="F12" s="60">
        <v>1</v>
      </c>
    </row>
    <row r="13" spans="1:19" x14ac:dyDescent="0.25">
      <c r="A13" s="81">
        <v>4</v>
      </c>
      <c r="B13" s="67">
        <v>11</v>
      </c>
      <c r="C13" s="60">
        <v>0.5</v>
      </c>
      <c r="E13" s="67">
        <v>9</v>
      </c>
      <c r="F13" s="60">
        <v>1</v>
      </c>
    </row>
    <row r="14" spans="1:19" x14ac:dyDescent="0.25">
      <c r="A14" s="81">
        <v>5</v>
      </c>
      <c r="B14" s="67">
        <v>13</v>
      </c>
      <c r="C14" s="60">
        <v>0.5</v>
      </c>
      <c r="E14" s="67">
        <v>10</v>
      </c>
      <c r="F14" s="60">
        <v>1</v>
      </c>
    </row>
    <row r="15" spans="1:19" x14ac:dyDescent="0.25">
      <c r="A15" s="81">
        <v>6</v>
      </c>
      <c r="B15" s="67">
        <v>16</v>
      </c>
      <c r="C15" s="60">
        <v>0.5</v>
      </c>
      <c r="E15" s="67">
        <v>8</v>
      </c>
      <c r="F15" s="60">
        <v>1</v>
      </c>
    </row>
    <row r="16" spans="1:19" x14ac:dyDescent="0.25">
      <c r="A16" s="81">
        <v>7</v>
      </c>
      <c r="B16" s="67">
        <v>5</v>
      </c>
      <c r="C16" s="60">
        <v>0.5</v>
      </c>
      <c r="E16" s="67">
        <v>9</v>
      </c>
      <c r="F16" s="60">
        <v>1</v>
      </c>
    </row>
    <row r="17" spans="1:9" x14ac:dyDescent="0.25">
      <c r="A17" s="81">
        <v>8</v>
      </c>
      <c r="B17" s="67">
        <v>8</v>
      </c>
      <c r="C17" s="60">
        <v>0.5</v>
      </c>
      <c r="E17" s="67">
        <v>10</v>
      </c>
      <c r="F17" s="60">
        <v>1</v>
      </c>
    </row>
    <row r="18" spans="1:9" x14ac:dyDescent="0.25">
      <c r="A18" s="81">
        <v>9</v>
      </c>
      <c r="B18" s="67">
        <v>9</v>
      </c>
      <c r="C18" s="60">
        <v>0.5</v>
      </c>
      <c r="E18" s="67">
        <v>10</v>
      </c>
      <c r="F18" s="60">
        <v>1</v>
      </c>
    </row>
    <row r="19" spans="1:9" x14ac:dyDescent="0.25">
      <c r="A19" s="81">
        <v>10</v>
      </c>
      <c r="B19" s="67">
        <v>6</v>
      </c>
      <c r="C19" s="60">
        <v>0.5</v>
      </c>
      <c r="E19" s="67">
        <v>9</v>
      </c>
      <c r="F19" s="60">
        <v>1</v>
      </c>
    </row>
    <row r="20" spans="1:9" x14ac:dyDescent="0.25">
      <c r="A20" s="81">
        <v>11</v>
      </c>
      <c r="B20" s="67">
        <v>8</v>
      </c>
      <c r="C20" s="60">
        <v>0.5</v>
      </c>
      <c r="E20" s="67">
        <v>8</v>
      </c>
      <c r="F20" s="60">
        <v>1</v>
      </c>
    </row>
    <row r="21" spans="1:9" x14ac:dyDescent="0.25">
      <c r="A21" s="81">
        <v>12</v>
      </c>
      <c r="B21" s="67">
        <v>6</v>
      </c>
      <c r="C21" s="60">
        <v>0.5</v>
      </c>
      <c r="E21" s="67">
        <v>9</v>
      </c>
      <c r="F21" s="60">
        <v>1</v>
      </c>
    </row>
    <row r="22" spans="1:9" x14ac:dyDescent="0.25">
      <c r="A22" s="81">
        <v>13</v>
      </c>
      <c r="B22" s="67">
        <v>12</v>
      </c>
      <c r="C22" s="60">
        <v>0.5</v>
      </c>
      <c r="E22" s="67">
        <v>6</v>
      </c>
      <c r="F22" s="60">
        <v>1</v>
      </c>
    </row>
    <row r="23" spans="1:9" x14ac:dyDescent="0.25">
      <c r="A23" s="81">
        <v>14</v>
      </c>
      <c r="B23" s="67">
        <v>6</v>
      </c>
      <c r="C23" s="60">
        <v>0.5</v>
      </c>
      <c r="E23" s="67">
        <v>8</v>
      </c>
      <c r="F23" s="60">
        <v>1</v>
      </c>
    </row>
    <row r="24" spans="1:9" x14ac:dyDescent="0.25">
      <c r="A24" s="81">
        <v>15</v>
      </c>
      <c r="B24" s="67">
        <v>13</v>
      </c>
      <c r="C24" s="60">
        <v>0.5</v>
      </c>
      <c r="E24" s="67">
        <v>9</v>
      </c>
      <c r="F24" s="60">
        <v>1</v>
      </c>
      <c r="I24" s="61" t="s">
        <v>53</v>
      </c>
    </row>
    <row r="25" spans="1:9" x14ac:dyDescent="0.25">
      <c r="I25" s="96" t="s">
        <v>170</v>
      </c>
    </row>
  </sheetData>
  <hyperlinks>
    <hyperlink ref="S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43"/>
  <sheetViews>
    <sheetView zoomScale="150" zoomScaleNormal="150" workbookViewId="0">
      <selection activeCell="C22" sqref="C22"/>
    </sheetView>
  </sheetViews>
  <sheetFormatPr defaultRowHeight="15" x14ac:dyDescent="0.25"/>
  <cols>
    <col min="1" max="1" width="2.5703125" style="61" customWidth="1"/>
    <col min="2" max="2" width="22.85546875" style="61" customWidth="1"/>
    <col min="3" max="4" width="26.85546875" style="61" customWidth="1"/>
    <col min="5" max="5" width="15" style="61" customWidth="1"/>
    <col min="6" max="16384" width="9.140625" style="61"/>
  </cols>
  <sheetData>
    <row r="1" spans="2:12" ht="40.5" customHeight="1" x14ac:dyDescent="0.25">
      <c r="B1" s="84" t="s">
        <v>127</v>
      </c>
      <c r="C1" s="15" t="s">
        <v>128</v>
      </c>
      <c r="L1" s="101" t="s">
        <v>179</v>
      </c>
    </row>
    <row r="2" spans="2:12" x14ac:dyDescent="0.25">
      <c r="B2" s="61" t="s">
        <v>171</v>
      </c>
    </row>
    <row r="3" spans="2:12" x14ac:dyDescent="0.25">
      <c r="B3" s="61" t="s">
        <v>197</v>
      </c>
    </row>
    <row r="4" spans="2:12" x14ac:dyDescent="0.25">
      <c r="B4" s="61" t="s">
        <v>202</v>
      </c>
    </row>
    <row r="6" spans="2:12" x14ac:dyDescent="0.25">
      <c r="B6" s="72" t="s">
        <v>130</v>
      </c>
      <c r="C6" s="62" t="s">
        <v>131</v>
      </c>
    </row>
    <row r="7" spans="2:12" x14ac:dyDescent="0.25">
      <c r="B7" s="72" t="s">
        <v>132</v>
      </c>
      <c r="C7" s="61" t="s">
        <v>143</v>
      </c>
    </row>
    <row r="8" spans="2:12" x14ac:dyDescent="0.25">
      <c r="B8" s="72" t="s">
        <v>133</v>
      </c>
      <c r="C8" s="61" t="s">
        <v>134</v>
      </c>
    </row>
    <row r="9" spans="2:12" x14ac:dyDescent="0.25">
      <c r="B9" s="72" t="s">
        <v>135</v>
      </c>
      <c r="C9" s="82" t="s">
        <v>136</v>
      </c>
    </row>
    <row r="10" spans="2:12" x14ac:dyDescent="0.25">
      <c r="B10" s="72" t="s">
        <v>137</v>
      </c>
      <c r="C10" s="82" t="s">
        <v>138</v>
      </c>
    </row>
    <row r="13" spans="2:12" x14ac:dyDescent="0.25">
      <c r="B13" s="63" t="s">
        <v>160</v>
      </c>
      <c r="C13" s="64"/>
      <c r="D13" s="64"/>
      <c r="E13" s="64"/>
    </row>
    <row r="14" spans="2:12" ht="47.25" customHeight="1" x14ac:dyDescent="0.25">
      <c r="B14" s="87" t="s">
        <v>139</v>
      </c>
      <c r="C14" s="57" t="s">
        <v>140</v>
      </c>
      <c r="D14" s="57" t="s">
        <v>141</v>
      </c>
      <c r="E14" s="57" t="s">
        <v>142</v>
      </c>
    </row>
    <row r="15" spans="2:12" x14ac:dyDescent="0.25">
      <c r="B15" s="68">
        <v>0.8</v>
      </c>
      <c r="C15" s="68">
        <v>0.36</v>
      </c>
      <c r="D15" s="68">
        <v>0.7</v>
      </c>
      <c r="E15" s="66">
        <v>3</v>
      </c>
    </row>
    <row r="17" spans="2:3" x14ac:dyDescent="0.25">
      <c r="B17" s="72" t="s">
        <v>145</v>
      </c>
      <c r="C17" s="88">
        <f>B15</f>
        <v>0.8</v>
      </c>
    </row>
    <row r="18" spans="2:3" x14ac:dyDescent="0.25">
      <c r="B18" s="72" t="s">
        <v>144</v>
      </c>
      <c r="C18" s="88">
        <f>C15</f>
        <v>0.36</v>
      </c>
    </row>
    <row r="19" spans="2:3" x14ac:dyDescent="0.25">
      <c r="B19" s="83" t="s">
        <v>121</v>
      </c>
      <c r="C19" s="88">
        <f>D15</f>
        <v>0.7</v>
      </c>
    </row>
    <row r="20" spans="2:3" x14ac:dyDescent="0.25">
      <c r="B20" s="83" t="s">
        <v>146</v>
      </c>
      <c r="C20" s="67">
        <f>E15</f>
        <v>3</v>
      </c>
    </row>
    <row r="22" spans="2:3" x14ac:dyDescent="0.25">
      <c r="B22" s="72" t="s">
        <v>147</v>
      </c>
      <c r="C22" s="68"/>
    </row>
    <row r="43" spans="2:2" x14ac:dyDescent="0.25">
      <c r="B43" s="61" t="s">
        <v>32</v>
      </c>
    </row>
  </sheetData>
  <hyperlinks>
    <hyperlink ref="L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44"/>
  <sheetViews>
    <sheetView zoomScale="150" zoomScaleNormal="150" workbookViewId="0">
      <selection activeCell="I8" sqref="I8"/>
    </sheetView>
  </sheetViews>
  <sheetFormatPr defaultRowHeight="15" x14ac:dyDescent="0.25"/>
  <cols>
    <col min="1" max="1" width="2.5703125" style="61" customWidth="1"/>
    <col min="2" max="2" width="22.85546875" style="61" customWidth="1"/>
    <col min="3" max="4" width="26.85546875" style="61" customWidth="1"/>
    <col min="5" max="5" width="15" style="61" customWidth="1"/>
    <col min="6" max="16384" width="9.140625" style="61"/>
  </cols>
  <sheetData>
    <row r="1" spans="2:12" ht="40.5" customHeight="1" x14ac:dyDescent="0.25">
      <c r="B1" s="84" t="s">
        <v>127</v>
      </c>
      <c r="C1" s="15" t="s">
        <v>128</v>
      </c>
      <c r="L1" s="101" t="s">
        <v>179</v>
      </c>
    </row>
    <row r="2" spans="2:12" x14ac:dyDescent="0.25">
      <c r="B2" s="61" t="s">
        <v>171</v>
      </c>
    </row>
    <row r="3" spans="2:12" x14ac:dyDescent="0.25">
      <c r="B3" s="61" t="s">
        <v>161</v>
      </c>
    </row>
    <row r="4" spans="2:12" x14ac:dyDescent="0.25">
      <c r="B4" s="61" t="s">
        <v>129</v>
      </c>
    </row>
    <row r="5" spans="2:12" x14ac:dyDescent="0.25">
      <c r="B5" s="61" t="s">
        <v>202</v>
      </c>
    </row>
    <row r="7" spans="2:12" x14ac:dyDescent="0.25">
      <c r="B7" s="72" t="s">
        <v>130</v>
      </c>
      <c r="C7" s="62" t="s">
        <v>131</v>
      </c>
    </row>
    <row r="8" spans="2:12" x14ac:dyDescent="0.25">
      <c r="B8" s="72" t="s">
        <v>132</v>
      </c>
      <c r="C8" s="61" t="s">
        <v>143</v>
      </c>
    </row>
    <row r="9" spans="2:12" x14ac:dyDescent="0.25">
      <c r="B9" s="72" t="s">
        <v>133</v>
      </c>
      <c r="C9" s="61" t="s">
        <v>134</v>
      </c>
    </row>
    <row r="10" spans="2:12" x14ac:dyDescent="0.25">
      <c r="B10" s="72" t="s">
        <v>135</v>
      </c>
      <c r="C10" s="82" t="s">
        <v>136</v>
      </c>
    </row>
    <row r="11" spans="2:12" x14ac:dyDescent="0.25">
      <c r="B11" s="72" t="s">
        <v>137</v>
      </c>
      <c r="C11" s="82" t="s">
        <v>138</v>
      </c>
    </row>
    <row r="14" spans="2:12" x14ac:dyDescent="0.25">
      <c r="B14" s="63" t="s">
        <v>160</v>
      </c>
      <c r="C14" s="64"/>
      <c r="D14" s="64"/>
      <c r="E14" s="64"/>
    </row>
    <row r="15" spans="2:12" ht="47.25" customHeight="1" x14ac:dyDescent="0.25">
      <c r="B15" s="87" t="s">
        <v>139</v>
      </c>
      <c r="C15" s="57" t="s">
        <v>140</v>
      </c>
      <c r="D15" s="57" t="s">
        <v>141</v>
      </c>
      <c r="E15" s="57" t="s">
        <v>142</v>
      </c>
    </row>
    <row r="16" spans="2:12" x14ac:dyDescent="0.25">
      <c r="B16" s="68">
        <v>0.8</v>
      </c>
      <c r="C16" s="68">
        <v>0.36</v>
      </c>
      <c r="D16" s="68">
        <v>0.7</v>
      </c>
      <c r="E16" s="66">
        <v>3</v>
      </c>
    </row>
    <row r="18" spans="2:3" x14ac:dyDescent="0.25">
      <c r="B18" s="72" t="s">
        <v>145</v>
      </c>
      <c r="C18" s="88">
        <f>B16</f>
        <v>0.8</v>
      </c>
    </row>
    <row r="19" spans="2:3" x14ac:dyDescent="0.25">
      <c r="B19" s="72" t="s">
        <v>144</v>
      </c>
      <c r="C19" s="88">
        <f>C16</f>
        <v>0.36</v>
      </c>
    </row>
    <row r="20" spans="2:3" x14ac:dyDescent="0.25">
      <c r="B20" s="83" t="s">
        <v>121</v>
      </c>
      <c r="C20" s="88">
        <f>D16</f>
        <v>0.7</v>
      </c>
    </row>
    <row r="21" spans="2:3" x14ac:dyDescent="0.25">
      <c r="B21" s="83" t="s">
        <v>146</v>
      </c>
      <c r="C21" s="67">
        <f>E16</f>
        <v>3</v>
      </c>
    </row>
    <row r="23" spans="2:3" x14ac:dyDescent="0.25">
      <c r="B23" s="72" t="s">
        <v>147</v>
      </c>
      <c r="C23" s="68">
        <f>(C18+C19+C20)/C21</f>
        <v>0.62</v>
      </c>
    </row>
    <row r="44" spans="2:2" x14ac:dyDescent="0.25">
      <c r="B44" s="61" t="s">
        <v>32</v>
      </c>
    </row>
  </sheetData>
  <hyperlinks>
    <hyperlink ref="L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20"/>
  <sheetViews>
    <sheetView topLeftCell="A2" zoomScale="150" zoomScaleNormal="150" workbookViewId="0">
      <selection activeCell="I19" sqref="I19"/>
    </sheetView>
  </sheetViews>
  <sheetFormatPr defaultRowHeight="15" x14ac:dyDescent="0.25"/>
  <cols>
    <col min="1" max="1" width="2.5703125" style="61" customWidth="1"/>
    <col min="2" max="2" width="25.28515625" style="61" customWidth="1"/>
    <col min="3" max="3" width="20.7109375" style="61" customWidth="1"/>
    <col min="4" max="4" width="20.140625" style="61" customWidth="1"/>
    <col min="5" max="5" width="27.28515625" style="61" bestFit="1" customWidth="1"/>
    <col min="6" max="6" width="18.7109375" style="61" customWidth="1"/>
    <col min="7" max="16384" width="9.140625" style="61"/>
  </cols>
  <sheetData>
    <row r="1" spans="2:10" ht="54.75" customHeight="1" x14ac:dyDescent="0.25">
      <c r="B1" s="79" t="s">
        <v>83</v>
      </c>
      <c r="C1" s="15" t="s">
        <v>84</v>
      </c>
      <c r="D1" s="15" t="s">
        <v>85</v>
      </c>
      <c r="J1" s="101" t="s">
        <v>179</v>
      </c>
    </row>
    <row r="3" spans="2:10" x14ac:dyDescent="0.25">
      <c r="B3" s="61" t="s">
        <v>196</v>
      </c>
    </row>
    <row r="4" spans="2:10" x14ac:dyDescent="0.25">
      <c r="B4" s="61" t="s">
        <v>168</v>
      </c>
    </row>
    <row r="6" spans="2:10" x14ac:dyDescent="0.25">
      <c r="B6" s="72" t="s">
        <v>86</v>
      </c>
      <c r="C6" s="109" t="s">
        <v>87</v>
      </c>
    </row>
    <row r="7" spans="2:10" x14ac:dyDescent="0.25">
      <c r="B7" s="72" t="s">
        <v>88</v>
      </c>
      <c r="C7" s="109" t="s">
        <v>89</v>
      </c>
    </row>
    <row r="8" spans="2:10" x14ac:dyDescent="0.25">
      <c r="B8" s="72" t="s">
        <v>90</v>
      </c>
      <c r="C8" s="50" t="s">
        <v>91</v>
      </c>
    </row>
    <row r="9" spans="2:10" x14ac:dyDescent="0.25">
      <c r="B9" s="72" t="s">
        <v>92</v>
      </c>
      <c r="C9" s="110" t="s">
        <v>93</v>
      </c>
    </row>
    <row r="10" spans="2:10" x14ac:dyDescent="0.25">
      <c r="B10" s="72" t="s">
        <v>94</v>
      </c>
      <c r="C10" s="50" t="s">
        <v>172</v>
      </c>
    </row>
    <row r="12" spans="2:10" x14ac:dyDescent="0.25">
      <c r="B12" s="61" t="s">
        <v>98</v>
      </c>
      <c r="E12" s="61" t="s">
        <v>102</v>
      </c>
    </row>
    <row r="13" spans="2:10" x14ac:dyDescent="0.25">
      <c r="B13" s="63" t="s">
        <v>99</v>
      </c>
      <c r="C13" s="64"/>
      <c r="E13" s="63" t="s">
        <v>99</v>
      </c>
      <c r="F13" s="64"/>
    </row>
    <row r="14" spans="2:10" ht="45" x14ac:dyDescent="0.25">
      <c r="B14" s="57" t="s">
        <v>95</v>
      </c>
      <c r="C14" s="57" t="s">
        <v>188</v>
      </c>
      <c r="E14" s="57" t="s">
        <v>100</v>
      </c>
      <c r="F14" s="57" t="s">
        <v>188</v>
      </c>
    </row>
    <row r="15" spans="2:10" x14ac:dyDescent="0.25">
      <c r="B15" s="65">
        <v>15</v>
      </c>
      <c r="C15" s="66">
        <v>97</v>
      </c>
      <c r="E15" s="65">
        <v>82</v>
      </c>
      <c r="F15" s="66">
        <v>97</v>
      </c>
    </row>
    <row r="17" spans="2:6" x14ac:dyDescent="0.25">
      <c r="B17" s="72" t="s">
        <v>96</v>
      </c>
      <c r="C17" s="67">
        <f>B15</f>
        <v>15</v>
      </c>
      <c r="E17" s="72" t="s">
        <v>101</v>
      </c>
      <c r="F17" s="67">
        <f>E15</f>
        <v>82</v>
      </c>
    </row>
    <row r="18" spans="2:6" x14ac:dyDescent="0.25">
      <c r="B18" s="72" t="s">
        <v>97</v>
      </c>
      <c r="C18" s="67">
        <f>C15</f>
        <v>97</v>
      </c>
      <c r="E18" s="72" t="s">
        <v>97</v>
      </c>
      <c r="F18" s="67">
        <f>F15</f>
        <v>97</v>
      </c>
    </row>
    <row r="20" spans="2:6" x14ac:dyDescent="0.25">
      <c r="B20" s="72" t="s">
        <v>98</v>
      </c>
      <c r="C20" s="68"/>
      <c r="E20" s="72" t="s">
        <v>102</v>
      </c>
      <c r="F20" s="68"/>
    </row>
  </sheetData>
  <hyperlinks>
    <hyperlink ref="J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20"/>
  <sheetViews>
    <sheetView topLeftCell="A2" zoomScale="150" zoomScaleNormal="150" workbookViewId="0">
      <selection activeCell="C20" sqref="C20"/>
    </sheetView>
  </sheetViews>
  <sheetFormatPr defaultRowHeight="15" x14ac:dyDescent="0.25"/>
  <cols>
    <col min="1" max="1" width="2.5703125" style="61" customWidth="1"/>
    <col min="2" max="2" width="25.28515625" style="61" customWidth="1"/>
    <col min="3" max="3" width="20.7109375" style="61" customWidth="1"/>
    <col min="4" max="4" width="20.140625" style="61" customWidth="1"/>
    <col min="5" max="5" width="27.28515625" style="61" bestFit="1" customWidth="1"/>
    <col min="6" max="6" width="18.7109375" style="61" customWidth="1"/>
    <col min="7" max="16384" width="9.140625" style="61"/>
  </cols>
  <sheetData>
    <row r="1" spans="2:10" ht="54.75" customHeight="1" x14ac:dyDescent="0.25">
      <c r="B1" s="79" t="s">
        <v>83</v>
      </c>
      <c r="C1" s="15" t="s">
        <v>84</v>
      </c>
      <c r="D1" s="15" t="s">
        <v>85</v>
      </c>
      <c r="J1" s="101" t="s">
        <v>179</v>
      </c>
    </row>
    <row r="3" spans="2:10" x14ac:dyDescent="0.25">
      <c r="B3" s="61" t="s">
        <v>125</v>
      </c>
    </row>
    <row r="4" spans="2:10" x14ac:dyDescent="0.25">
      <c r="B4" s="61" t="s">
        <v>168</v>
      </c>
    </row>
    <row r="6" spans="2:10" x14ac:dyDescent="0.25">
      <c r="B6" s="72" t="s">
        <v>86</v>
      </c>
      <c r="C6" s="62" t="s">
        <v>87</v>
      </c>
    </row>
    <row r="7" spans="2:10" x14ac:dyDescent="0.25">
      <c r="B7" s="72" t="s">
        <v>88</v>
      </c>
      <c r="C7" s="62" t="s">
        <v>89</v>
      </c>
    </row>
    <row r="8" spans="2:10" x14ac:dyDescent="0.25">
      <c r="B8" s="72" t="s">
        <v>90</v>
      </c>
      <c r="C8" s="61" t="s">
        <v>91</v>
      </c>
    </row>
    <row r="9" spans="2:10" x14ac:dyDescent="0.25">
      <c r="B9" s="72" t="s">
        <v>92</v>
      </c>
      <c r="C9" s="82" t="s">
        <v>93</v>
      </c>
    </row>
    <row r="10" spans="2:10" x14ac:dyDescent="0.25">
      <c r="B10" s="72" t="s">
        <v>94</v>
      </c>
      <c r="C10" s="61" t="s">
        <v>172</v>
      </c>
    </row>
    <row r="12" spans="2:10" x14ac:dyDescent="0.25">
      <c r="B12" s="61" t="s">
        <v>98</v>
      </c>
      <c r="E12" s="61" t="s">
        <v>102</v>
      </c>
    </row>
    <row r="13" spans="2:10" x14ac:dyDescent="0.25">
      <c r="B13" s="63" t="s">
        <v>99</v>
      </c>
      <c r="C13" s="64"/>
      <c r="E13" s="63" t="s">
        <v>99</v>
      </c>
      <c r="F13" s="64"/>
    </row>
    <row r="14" spans="2:10" ht="45" x14ac:dyDescent="0.25">
      <c r="B14" s="57" t="s">
        <v>95</v>
      </c>
      <c r="C14" s="57" t="s">
        <v>188</v>
      </c>
      <c r="E14" s="57" t="s">
        <v>100</v>
      </c>
      <c r="F14" s="57" t="s">
        <v>188</v>
      </c>
    </row>
    <row r="15" spans="2:10" x14ac:dyDescent="0.25">
      <c r="B15" s="65">
        <v>15</v>
      </c>
      <c r="C15" s="66">
        <v>97</v>
      </c>
      <c r="E15" s="65">
        <v>82</v>
      </c>
      <c r="F15" s="66">
        <v>97</v>
      </c>
    </row>
    <row r="17" spans="2:6" x14ac:dyDescent="0.25">
      <c r="B17" s="72" t="s">
        <v>96</v>
      </c>
      <c r="C17" s="67">
        <f>B15</f>
        <v>15</v>
      </c>
      <c r="E17" s="72" t="s">
        <v>101</v>
      </c>
      <c r="F17" s="67">
        <f>E15</f>
        <v>82</v>
      </c>
    </row>
    <row r="18" spans="2:6" x14ac:dyDescent="0.25">
      <c r="B18" s="72" t="s">
        <v>97</v>
      </c>
      <c r="C18" s="67">
        <f>C15</f>
        <v>97</v>
      </c>
      <c r="E18" s="72" t="s">
        <v>97</v>
      </c>
      <c r="F18" s="67">
        <f>F15</f>
        <v>97</v>
      </c>
    </row>
    <row r="20" spans="2:6" x14ac:dyDescent="0.25">
      <c r="B20" s="72" t="s">
        <v>98</v>
      </c>
      <c r="C20" s="68">
        <f>C17/C18</f>
        <v>0.15463917525773196</v>
      </c>
      <c r="E20" s="72" t="s">
        <v>102</v>
      </c>
      <c r="F20" s="68">
        <f>F17/F18</f>
        <v>0.84536082474226804</v>
      </c>
    </row>
  </sheetData>
  <hyperlinks>
    <hyperlink ref="J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49"/>
  <sheetViews>
    <sheetView zoomScale="150" zoomScaleNormal="150" workbookViewId="0">
      <selection activeCell="O13" sqref="O13"/>
    </sheetView>
  </sheetViews>
  <sheetFormatPr defaultRowHeight="15" x14ac:dyDescent="0.25"/>
  <cols>
    <col min="1" max="1" width="2.5703125" style="61" customWidth="1"/>
    <col min="2" max="2" width="13.28515625" style="61" customWidth="1"/>
    <col min="3" max="3" width="16.7109375" style="61" customWidth="1"/>
    <col min="4" max="4" width="12.140625" style="61" customWidth="1"/>
    <col min="5" max="16384" width="9.140625" style="61"/>
  </cols>
  <sheetData>
    <row r="1" spans="2:14" ht="40.5" customHeight="1" x14ac:dyDescent="0.25">
      <c r="B1" s="84" t="s">
        <v>103</v>
      </c>
      <c r="C1" s="136" t="s">
        <v>116</v>
      </c>
      <c r="N1" s="101" t="s">
        <v>179</v>
      </c>
    </row>
    <row r="3" spans="2:14" x14ac:dyDescent="0.25">
      <c r="B3" s="61" t="s">
        <v>167</v>
      </c>
    </row>
    <row r="5" spans="2:14" x14ac:dyDescent="0.25">
      <c r="B5" s="72" t="s">
        <v>104</v>
      </c>
      <c r="C5" s="109" t="s">
        <v>105</v>
      </c>
    </row>
    <row r="6" spans="2:14" x14ac:dyDescent="0.25">
      <c r="B6" s="72" t="s">
        <v>106</v>
      </c>
      <c r="C6" s="50" t="s">
        <v>107</v>
      </c>
    </row>
    <row r="7" spans="2:14" x14ac:dyDescent="0.25">
      <c r="B7" s="72" t="s">
        <v>108</v>
      </c>
      <c r="C7" s="50" t="s">
        <v>109</v>
      </c>
    </row>
    <row r="8" spans="2:14" x14ac:dyDescent="0.25">
      <c r="B8" s="72" t="s">
        <v>110</v>
      </c>
      <c r="C8" s="110" t="s">
        <v>111</v>
      </c>
    </row>
    <row r="9" spans="2:14" x14ac:dyDescent="0.25">
      <c r="B9" s="72" t="s">
        <v>112</v>
      </c>
      <c r="C9" s="110" t="s">
        <v>113</v>
      </c>
    </row>
    <row r="12" spans="2:14" x14ac:dyDescent="0.25">
      <c r="B12" s="63" t="s">
        <v>166</v>
      </c>
      <c r="C12" s="64"/>
      <c r="D12" s="64"/>
      <c r="E12" s="64"/>
    </row>
    <row r="13" spans="2:14" ht="30" x14ac:dyDescent="0.25">
      <c r="B13" s="57" t="s">
        <v>114</v>
      </c>
      <c r="C13" s="57" t="s">
        <v>115</v>
      </c>
      <c r="D13" s="57" t="s">
        <v>117</v>
      </c>
      <c r="E13" s="57" t="s">
        <v>118</v>
      </c>
    </row>
    <row r="14" spans="2:14" x14ac:dyDescent="0.25">
      <c r="B14" s="65">
        <v>30</v>
      </c>
      <c r="C14" s="66">
        <v>120</v>
      </c>
      <c r="D14" s="66">
        <v>10</v>
      </c>
      <c r="E14" s="66">
        <v>4</v>
      </c>
    </row>
    <row r="16" spans="2:14" x14ac:dyDescent="0.25">
      <c r="B16" s="72" t="s">
        <v>119</v>
      </c>
      <c r="C16" s="67">
        <f>B14</f>
        <v>30</v>
      </c>
    </row>
    <row r="17" spans="2:3" x14ac:dyDescent="0.25">
      <c r="B17" s="86" t="s">
        <v>120</v>
      </c>
      <c r="C17" s="67">
        <f>C14</f>
        <v>120</v>
      </c>
    </row>
    <row r="18" spans="2:3" x14ac:dyDescent="0.25">
      <c r="B18" s="85" t="s">
        <v>121</v>
      </c>
      <c r="C18" s="68"/>
    </row>
    <row r="20" spans="2:3" x14ac:dyDescent="0.25">
      <c r="B20" s="72" t="s">
        <v>122</v>
      </c>
      <c r="C20" s="67">
        <f>D14</f>
        <v>10</v>
      </c>
    </row>
    <row r="21" spans="2:3" x14ac:dyDescent="0.25">
      <c r="B21" s="86" t="s">
        <v>119</v>
      </c>
      <c r="C21" s="67">
        <f>B14</f>
        <v>30</v>
      </c>
    </row>
    <row r="22" spans="2:3" x14ac:dyDescent="0.25">
      <c r="B22" s="85" t="s">
        <v>121</v>
      </c>
      <c r="C22" s="68"/>
    </row>
    <row r="24" spans="2:3" x14ac:dyDescent="0.25">
      <c r="B24" s="72" t="s">
        <v>124</v>
      </c>
      <c r="C24" s="67">
        <f>E14</f>
        <v>4</v>
      </c>
    </row>
    <row r="25" spans="2:3" x14ac:dyDescent="0.25">
      <c r="B25" s="86" t="s">
        <v>122</v>
      </c>
      <c r="C25" s="67">
        <f>D14</f>
        <v>10</v>
      </c>
    </row>
    <row r="26" spans="2:3" x14ac:dyDescent="0.25">
      <c r="B26" s="85" t="s">
        <v>121</v>
      </c>
      <c r="C26" s="68"/>
    </row>
    <row r="28" spans="2:3" x14ac:dyDescent="0.25">
      <c r="B28" s="72" t="s">
        <v>123</v>
      </c>
      <c r="C28" s="67">
        <f>E14</f>
        <v>4</v>
      </c>
    </row>
    <row r="29" spans="2:3" x14ac:dyDescent="0.25">
      <c r="B29" s="86" t="s">
        <v>120</v>
      </c>
      <c r="C29" s="67">
        <f>C14</f>
        <v>120</v>
      </c>
    </row>
    <row r="30" spans="2:3" x14ac:dyDescent="0.25">
      <c r="B30" s="85" t="s">
        <v>121</v>
      </c>
      <c r="C30" s="68"/>
    </row>
    <row r="49" spans="2:2" x14ac:dyDescent="0.25">
      <c r="B49" s="61" t="s">
        <v>32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49"/>
  <sheetViews>
    <sheetView zoomScale="150" zoomScaleNormal="150" workbookViewId="0">
      <selection activeCell="H10" sqref="H10"/>
    </sheetView>
  </sheetViews>
  <sheetFormatPr defaultRowHeight="15" x14ac:dyDescent="0.25"/>
  <cols>
    <col min="1" max="1" width="2.5703125" style="61" customWidth="1"/>
    <col min="2" max="2" width="13.28515625" style="61" customWidth="1"/>
    <col min="3" max="3" width="16.7109375" style="61" customWidth="1"/>
    <col min="4" max="4" width="12.140625" style="61" customWidth="1"/>
    <col min="5" max="16384" width="9.140625" style="61"/>
  </cols>
  <sheetData>
    <row r="1" spans="2:14" ht="40.5" customHeight="1" x14ac:dyDescent="0.25">
      <c r="B1" s="84" t="s">
        <v>103</v>
      </c>
      <c r="C1" s="15" t="s">
        <v>116</v>
      </c>
      <c r="N1" s="101" t="s">
        <v>179</v>
      </c>
    </row>
    <row r="3" spans="2:14" x14ac:dyDescent="0.25">
      <c r="B3" s="61" t="s">
        <v>167</v>
      </c>
    </row>
    <row r="5" spans="2:14" x14ac:dyDescent="0.25">
      <c r="B5" s="72" t="s">
        <v>104</v>
      </c>
      <c r="C5" s="109" t="s">
        <v>105</v>
      </c>
    </row>
    <row r="6" spans="2:14" x14ac:dyDescent="0.25">
      <c r="B6" s="72" t="s">
        <v>106</v>
      </c>
      <c r="C6" s="50" t="s">
        <v>107</v>
      </c>
    </row>
    <row r="7" spans="2:14" x14ac:dyDescent="0.25">
      <c r="B7" s="72" t="s">
        <v>108</v>
      </c>
      <c r="C7" s="50" t="s">
        <v>109</v>
      </c>
    </row>
    <row r="8" spans="2:14" x14ac:dyDescent="0.25">
      <c r="B8" s="72" t="s">
        <v>110</v>
      </c>
      <c r="C8" s="110" t="s">
        <v>111</v>
      </c>
    </row>
    <row r="9" spans="2:14" x14ac:dyDescent="0.25">
      <c r="B9" s="72" t="s">
        <v>112</v>
      </c>
      <c r="C9" s="110" t="s">
        <v>113</v>
      </c>
    </row>
    <row r="12" spans="2:14" x14ac:dyDescent="0.25">
      <c r="B12" s="63" t="s">
        <v>166</v>
      </c>
      <c r="C12" s="64"/>
      <c r="D12" s="64"/>
      <c r="E12" s="64"/>
    </row>
    <row r="13" spans="2:14" ht="30" x14ac:dyDescent="0.25">
      <c r="B13" s="57" t="s">
        <v>114</v>
      </c>
      <c r="C13" s="57" t="s">
        <v>115</v>
      </c>
      <c r="D13" s="57" t="s">
        <v>117</v>
      </c>
      <c r="E13" s="57" t="s">
        <v>118</v>
      </c>
    </row>
    <row r="14" spans="2:14" x14ac:dyDescent="0.25">
      <c r="B14" s="65">
        <v>30</v>
      </c>
      <c r="C14" s="66">
        <v>120</v>
      </c>
      <c r="D14" s="66">
        <v>10</v>
      </c>
      <c r="E14" s="66">
        <v>4</v>
      </c>
    </row>
    <row r="16" spans="2:14" x14ac:dyDescent="0.25">
      <c r="B16" s="72" t="s">
        <v>119</v>
      </c>
      <c r="C16" s="67">
        <f>B14</f>
        <v>30</v>
      </c>
    </row>
    <row r="17" spans="2:3" x14ac:dyDescent="0.25">
      <c r="B17" s="86" t="s">
        <v>120</v>
      </c>
      <c r="C17" s="67">
        <f>C14</f>
        <v>120</v>
      </c>
    </row>
    <row r="18" spans="2:3" x14ac:dyDescent="0.25">
      <c r="B18" s="85" t="s">
        <v>121</v>
      </c>
      <c r="C18" s="68">
        <f>C16/C17</f>
        <v>0.25</v>
      </c>
    </row>
    <row r="20" spans="2:3" x14ac:dyDescent="0.25">
      <c r="B20" s="72" t="s">
        <v>122</v>
      </c>
      <c r="C20" s="67">
        <f>D14</f>
        <v>10</v>
      </c>
    </row>
    <row r="21" spans="2:3" x14ac:dyDescent="0.25">
      <c r="B21" s="86" t="s">
        <v>119</v>
      </c>
      <c r="C21" s="67">
        <f>B14</f>
        <v>30</v>
      </c>
    </row>
    <row r="22" spans="2:3" x14ac:dyDescent="0.25">
      <c r="B22" s="85" t="s">
        <v>121</v>
      </c>
      <c r="C22" s="68">
        <f>C20/C21</f>
        <v>0.33333333333333331</v>
      </c>
    </row>
    <row r="24" spans="2:3" x14ac:dyDescent="0.25">
      <c r="B24" s="72" t="s">
        <v>124</v>
      </c>
      <c r="C24" s="67">
        <f>E14</f>
        <v>4</v>
      </c>
    </row>
    <row r="25" spans="2:3" x14ac:dyDescent="0.25">
      <c r="B25" s="86" t="s">
        <v>122</v>
      </c>
      <c r="C25" s="67">
        <f>D14</f>
        <v>10</v>
      </c>
    </row>
    <row r="26" spans="2:3" x14ac:dyDescent="0.25">
      <c r="B26" s="85" t="s">
        <v>121</v>
      </c>
      <c r="C26" s="68">
        <f>C24/C25</f>
        <v>0.4</v>
      </c>
    </row>
    <row r="28" spans="2:3" x14ac:dyDescent="0.25">
      <c r="B28" s="72" t="s">
        <v>123</v>
      </c>
      <c r="C28" s="67">
        <f>E14</f>
        <v>4</v>
      </c>
    </row>
    <row r="29" spans="2:3" x14ac:dyDescent="0.25">
      <c r="B29" s="86" t="s">
        <v>120</v>
      </c>
      <c r="C29" s="67">
        <f>C14</f>
        <v>120</v>
      </c>
    </row>
    <row r="30" spans="2:3" x14ac:dyDescent="0.25">
      <c r="B30" s="85" t="s">
        <v>121</v>
      </c>
      <c r="C30" s="68">
        <f>C28/C29</f>
        <v>3.3333333333333333E-2</v>
      </c>
    </row>
    <row r="49" spans="2:2" x14ac:dyDescent="0.25">
      <c r="B49" s="61" t="s">
        <v>32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38"/>
  <sheetViews>
    <sheetView zoomScale="150" zoomScaleNormal="150" workbookViewId="0">
      <selection activeCell="M17" sqref="M17"/>
    </sheetView>
  </sheetViews>
  <sheetFormatPr defaultRowHeight="15" x14ac:dyDescent="0.25"/>
  <cols>
    <col min="1" max="1" width="3.5703125" customWidth="1"/>
    <col min="2" max="2" width="12.7109375" customWidth="1"/>
    <col min="3" max="3" width="13.7109375" bestFit="1" customWidth="1"/>
    <col min="4" max="4" width="13.42578125" customWidth="1"/>
    <col min="6" max="6" width="12.140625" customWidth="1"/>
    <col min="7" max="7" width="10.5703125" customWidth="1"/>
  </cols>
  <sheetData>
    <row r="1" spans="2:14" x14ac:dyDescent="0.25">
      <c r="B1" s="11" t="s">
        <v>23</v>
      </c>
    </row>
    <row r="3" spans="2:14" x14ac:dyDescent="0.25">
      <c r="B3" s="15" t="s">
        <v>20</v>
      </c>
    </row>
    <row r="4" spans="2:14" x14ac:dyDescent="0.25">
      <c r="N4" s="101" t="s">
        <v>179</v>
      </c>
    </row>
    <row r="6" spans="2:14" x14ac:dyDescent="0.25">
      <c r="B6" t="str">
        <f>"Divide the total number of employees for the year "&amp;D23&amp;" by 12 months."</f>
        <v>Divide the total number of employees for the year 2704 by 12 months.</v>
      </c>
    </row>
    <row r="7" spans="2:14" x14ac:dyDescent="0.25">
      <c r="B7" t="s">
        <v>38</v>
      </c>
    </row>
    <row r="8" spans="2:14" x14ac:dyDescent="0.25">
      <c r="B8" t="s">
        <v>25</v>
      </c>
    </row>
    <row r="10" spans="2:14" ht="30" x14ac:dyDescent="0.25">
      <c r="B10" s="73" t="s">
        <v>4</v>
      </c>
      <c r="C10" s="73" t="s">
        <v>5</v>
      </c>
      <c r="D10" s="74" t="s">
        <v>6</v>
      </c>
    </row>
    <row r="11" spans="2:14" x14ac:dyDescent="0.25">
      <c r="B11" t="s">
        <v>7</v>
      </c>
      <c r="C11" s="3">
        <v>15</v>
      </c>
      <c r="D11" s="6">
        <v>250</v>
      </c>
    </row>
    <row r="12" spans="2:14" x14ac:dyDescent="0.25">
      <c r="B12" t="s">
        <v>8</v>
      </c>
      <c r="C12" s="3">
        <v>5</v>
      </c>
      <c r="D12" s="6">
        <v>245</v>
      </c>
    </row>
    <row r="13" spans="2:14" x14ac:dyDescent="0.25">
      <c r="B13" t="s">
        <v>9</v>
      </c>
      <c r="C13" s="3">
        <v>5</v>
      </c>
      <c r="D13" s="6">
        <v>240</v>
      </c>
    </row>
    <row r="14" spans="2:14" x14ac:dyDescent="0.25">
      <c r="B14" t="s">
        <v>10</v>
      </c>
      <c r="C14" s="3">
        <v>2</v>
      </c>
      <c r="D14" s="6">
        <v>238</v>
      </c>
    </row>
    <row r="15" spans="2:14" x14ac:dyDescent="0.25">
      <c r="B15" t="s">
        <v>11</v>
      </c>
      <c r="C15" s="3">
        <v>3</v>
      </c>
      <c r="D15" s="6">
        <v>235</v>
      </c>
    </row>
    <row r="16" spans="2:14" x14ac:dyDescent="0.25">
      <c r="B16" t="s">
        <v>12</v>
      </c>
      <c r="C16" s="3">
        <v>10</v>
      </c>
      <c r="D16" s="6">
        <v>225</v>
      </c>
    </row>
    <row r="17" spans="2:4" x14ac:dyDescent="0.25">
      <c r="B17" t="s">
        <v>13</v>
      </c>
      <c r="C17" s="5">
        <v>5</v>
      </c>
      <c r="D17" s="6">
        <v>220</v>
      </c>
    </row>
    <row r="18" spans="2:4" x14ac:dyDescent="0.25">
      <c r="B18" t="s">
        <v>14</v>
      </c>
      <c r="C18" s="5">
        <v>0</v>
      </c>
      <c r="D18" s="6">
        <v>220</v>
      </c>
    </row>
    <row r="19" spans="2:4" x14ac:dyDescent="0.25">
      <c r="B19" t="s">
        <v>15</v>
      </c>
      <c r="C19" s="5">
        <v>4</v>
      </c>
      <c r="D19" s="6">
        <v>216</v>
      </c>
    </row>
    <row r="20" spans="2:4" x14ac:dyDescent="0.25">
      <c r="B20" t="s">
        <v>16</v>
      </c>
      <c r="C20" s="5">
        <v>1</v>
      </c>
      <c r="D20" s="6">
        <v>215</v>
      </c>
    </row>
    <row r="21" spans="2:4" x14ac:dyDescent="0.25">
      <c r="B21" t="s">
        <v>17</v>
      </c>
      <c r="C21" s="5">
        <v>15</v>
      </c>
      <c r="D21" s="6">
        <v>200</v>
      </c>
    </row>
    <row r="22" spans="2:4" x14ac:dyDescent="0.25">
      <c r="B22" s="26" t="s">
        <v>18</v>
      </c>
      <c r="C22" s="5">
        <v>0</v>
      </c>
      <c r="D22" s="6">
        <v>200</v>
      </c>
    </row>
    <row r="23" spans="2:4" x14ac:dyDescent="0.25">
      <c r="B23" s="23" t="s">
        <v>19</v>
      </c>
      <c r="C23" s="24">
        <f>SUM(C11:C22)</f>
        <v>65</v>
      </c>
      <c r="D23" s="25">
        <f>SUM(D11:D22)</f>
        <v>2704</v>
      </c>
    </row>
    <row r="25" spans="2:4" ht="30" x14ac:dyDescent="0.25">
      <c r="B25" s="75" t="s">
        <v>21</v>
      </c>
      <c r="C25" s="73" t="s">
        <v>22</v>
      </c>
    </row>
    <row r="26" spans="2:4" x14ac:dyDescent="0.25">
      <c r="B26" s="19">
        <f>ROUND(D23/12,0)</f>
        <v>225</v>
      </c>
      <c r="C26" s="20">
        <f>C23/B26</f>
        <v>0.28888888888888886</v>
      </c>
    </row>
    <row r="38" spans="2:2" x14ac:dyDescent="0.25">
      <c r="B38" t="s">
        <v>32</v>
      </c>
    </row>
  </sheetData>
  <hyperlinks>
    <hyperlink ref="N4" location="Intro!A1" display="Back to Intro Tab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N17"/>
  <sheetViews>
    <sheetView zoomScale="150" zoomScaleNormal="150" workbookViewId="0"/>
  </sheetViews>
  <sheetFormatPr defaultRowHeight="15" x14ac:dyDescent="0.25"/>
  <cols>
    <col min="1" max="1" width="4.140625" customWidth="1"/>
    <col min="2" max="2" width="13.140625" customWidth="1"/>
    <col min="3" max="3" width="10.7109375" customWidth="1"/>
    <col min="4" max="4" width="10.5703125" customWidth="1"/>
    <col min="6" max="6" width="12.140625" customWidth="1"/>
    <col min="7" max="7" width="10.5703125" customWidth="1"/>
  </cols>
  <sheetData>
    <row r="1" spans="2:14" x14ac:dyDescent="0.25">
      <c r="B1" s="11" t="s">
        <v>24</v>
      </c>
      <c r="N1" s="101" t="s">
        <v>179</v>
      </c>
    </row>
    <row r="3" spans="2:14" x14ac:dyDescent="0.25">
      <c r="B3" s="15" t="s">
        <v>20</v>
      </c>
    </row>
    <row r="6" spans="2:14" x14ac:dyDescent="0.25">
      <c r="B6" t="str">
        <f>"Divide the total number of employees for the quarter "&amp;D14&amp;" by 3 months."</f>
        <v>Divide the total number of employees for the quarter 735 by 3 months.</v>
      </c>
    </row>
    <row r="7" spans="2:14" x14ac:dyDescent="0.25">
      <c r="B7" t="s">
        <v>38</v>
      </c>
    </row>
    <row r="8" spans="2:14" x14ac:dyDescent="0.25">
      <c r="B8" t="s">
        <v>37</v>
      </c>
    </row>
    <row r="10" spans="2:14" ht="30" x14ac:dyDescent="0.25">
      <c r="B10" s="73" t="s">
        <v>4</v>
      </c>
      <c r="C10" s="73" t="s">
        <v>5</v>
      </c>
      <c r="D10" s="74" t="s">
        <v>6</v>
      </c>
    </row>
    <row r="11" spans="2:14" x14ac:dyDescent="0.25">
      <c r="B11" s="10" t="s">
        <v>7</v>
      </c>
      <c r="C11" s="21">
        <v>15</v>
      </c>
      <c r="D11" s="22">
        <v>250</v>
      </c>
    </row>
    <row r="12" spans="2:14" x14ac:dyDescent="0.25">
      <c r="B12" s="10" t="s">
        <v>8</v>
      </c>
      <c r="C12" s="21">
        <v>5</v>
      </c>
      <c r="D12" s="22">
        <v>245</v>
      </c>
    </row>
    <row r="13" spans="2:14" x14ac:dyDescent="0.25">
      <c r="B13" s="10" t="s">
        <v>9</v>
      </c>
      <c r="C13" s="21">
        <v>5</v>
      </c>
      <c r="D13" s="22">
        <v>240</v>
      </c>
    </row>
    <row r="14" spans="2:14" x14ac:dyDescent="0.25">
      <c r="B14" s="23" t="s">
        <v>19</v>
      </c>
      <c r="C14" s="24">
        <f>SUM(C11:C13)</f>
        <v>25</v>
      </c>
      <c r="D14" s="25">
        <f>SUM(D11:D13)</f>
        <v>735</v>
      </c>
    </row>
    <row r="16" spans="2:14" ht="30" x14ac:dyDescent="0.25">
      <c r="B16" s="75" t="s">
        <v>21</v>
      </c>
      <c r="C16" s="73" t="s">
        <v>22</v>
      </c>
    </row>
    <row r="17" spans="2:3" x14ac:dyDescent="0.25">
      <c r="B17" s="19">
        <f>ROUND(D14/3,0)</f>
        <v>245</v>
      </c>
      <c r="C17" s="20">
        <f>C14/B17</f>
        <v>0.10204081632653061</v>
      </c>
    </row>
  </sheetData>
  <hyperlinks>
    <hyperlink ref="N1" location="Intro!A1" display="Back to Intro Tab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zoomScale="150" zoomScaleNormal="150" workbookViewId="0">
      <selection activeCell="I18" sqref="I18"/>
    </sheetView>
  </sheetViews>
  <sheetFormatPr defaultRowHeight="15" x14ac:dyDescent="0.25"/>
  <cols>
    <col min="1" max="1" width="5.28515625" customWidth="1"/>
    <col min="3" max="3" width="13.7109375" bestFit="1" customWidth="1"/>
    <col min="4" max="4" width="13.42578125" customWidth="1"/>
    <col min="5" max="5" width="12.7109375" customWidth="1"/>
  </cols>
  <sheetData>
    <row r="1" spans="1:14" x14ac:dyDescent="0.25">
      <c r="A1" s="11" t="s">
        <v>31</v>
      </c>
      <c r="N1" s="99" t="s">
        <v>179</v>
      </c>
    </row>
    <row r="3" spans="1:14" x14ac:dyDescent="0.25">
      <c r="B3" t="s">
        <v>40</v>
      </c>
    </row>
    <row r="4" spans="1:14" x14ac:dyDescent="0.25">
      <c r="B4" s="50" t="s">
        <v>190</v>
      </c>
    </row>
    <row r="5" spans="1:14" x14ac:dyDescent="0.25">
      <c r="B5" s="50" t="s">
        <v>191</v>
      </c>
    </row>
    <row r="7" spans="1:14" ht="30" x14ac:dyDescent="0.25">
      <c r="B7" s="73" t="s">
        <v>0</v>
      </c>
      <c r="C7" s="108" t="s">
        <v>192</v>
      </c>
      <c r="D7" s="74" t="s">
        <v>2</v>
      </c>
      <c r="E7" s="74" t="s">
        <v>3</v>
      </c>
    </row>
    <row r="8" spans="1:14" x14ac:dyDescent="0.25">
      <c r="B8" s="105">
        <v>1</v>
      </c>
      <c r="C8" s="77">
        <v>3613000</v>
      </c>
      <c r="D8" s="78"/>
      <c r="E8" s="76">
        <v>325</v>
      </c>
      <c r="G8" s="91"/>
    </row>
    <row r="9" spans="1:14" x14ac:dyDescent="0.25">
      <c r="B9" s="106">
        <v>2</v>
      </c>
      <c r="C9" s="42">
        <v>3748000</v>
      </c>
      <c r="D9" s="78"/>
      <c r="E9" s="41">
        <v>337</v>
      </c>
    </row>
    <row r="10" spans="1:14" x14ac:dyDescent="0.25">
      <c r="B10" s="106">
        <v>3</v>
      </c>
      <c r="C10" s="42">
        <v>3880000</v>
      </c>
      <c r="D10" s="78"/>
      <c r="E10" s="41">
        <v>310</v>
      </c>
      <c r="H10" s="107"/>
    </row>
    <row r="11" spans="1:14" x14ac:dyDescent="0.25">
      <c r="B11" s="106">
        <v>4</v>
      </c>
      <c r="C11" s="42">
        <v>4095000</v>
      </c>
      <c r="D11" s="78"/>
      <c r="E11" s="41">
        <v>327</v>
      </c>
    </row>
    <row r="12" spans="1:14" x14ac:dyDescent="0.25">
      <c r="B12" s="106">
        <v>5</v>
      </c>
      <c r="C12" s="42">
        <v>4283000</v>
      </c>
      <c r="D12" s="78"/>
      <c r="E12" s="41">
        <v>342</v>
      </c>
    </row>
    <row r="13" spans="1:14" x14ac:dyDescent="0.25">
      <c r="B13" s="106">
        <v>6</v>
      </c>
      <c r="C13" s="42">
        <v>4446000</v>
      </c>
      <c r="D13" s="78"/>
      <c r="E13" s="41">
        <v>355</v>
      </c>
    </row>
    <row r="14" spans="1:14" x14ac:dyDescent="0.25">
      <c r="B14" s="81"/>
      <c r="H14" s="2"/>
    </row>
    <row r="15" spans="1:14" x14ac:dyDescent="0.25">
      <c r="B15" s="81"/>
    </row>
    <row r="16" spans="1:14" x14ac:dyDescent="0.25">
      <c r="B16" s="106">
        <v>7</v>
      </c>
      <c r="C16" s="42">
        <v>5000000</v>
      </c>
      <c r="D16" s="45">
        <f>D13</f>
        <v>0</v>
      </c>
      <c r="E16" s="43"/>
    </row>
    <row r="17" spans="2:5" x14ac:dyDescent="0.25">
      <c r="B17" s="106">
        <v>8</v>
      </c>
      <c r="C17" s="42">
        <v>5500000</v>
      </c>
      <c r="D17" s="45">
        <v>13000</v>
      </c>
      <c r="E17" s="44"/>
    </row>
    <row r="18" spans="2:5" x14ac:dyDescent="0.25">
      <c r="C18" s="4"/>
    </row>
  </sheetData>
  <hyperlinks>
    <hyperlink ref="N1" location="Intro!A1" display="Back to Intro Tab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2"/>
  <sheetViews>
    <sheetView tabSelected="1" zoomScale="125" zoomScaleNormal="125" workbookViewId="0">
      <selection activeCell="Q24" sqref="Q24"/>
    </sheetView>
  </sheetViews>
  <sheetFormatPr defaultRowHeight="15" x14ac:dyDescent="0.25"/>
  <cols>
    <col min="1" max="1" width="4" style="61" customWidth="1"/>
    <col min="2" max="3" width="9.140625" style="61" customWidth="1"/>
    <col min="4" max="4" width="10.5703125" style="61" customWidth="1"/>
    <col min="5" max="16384" width="9.140625" style="61"/>
  </cols>
  <sheetData>
    <row r="1" spans="1:12" ht="23.25" x14ac:dyDescent="0.35">
      <c r="A1" s="104" t="s">
        <v>198</v>
      </c>
    </row>
    <row r="2" spans="1:12" ht="15.75" thickBot="1" x14ac:dyDescent="0.3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8.75" x14ac:dyDescent="0.3">
      <c r="A3" s="129"/>
      <c r="B3" s="130" t="s">
        <v>199</v>
      </c>
      <c r="C3" s="123"/>
      <c r="D3" s="123"/>
      <c r="E3" s="123"/>
      <c r="F3" s="123"/>
      <c r="G3" s="123"/>
      <c r="H3" s="123"/>
      <c r="I3" s="123"/>
      <c r="J3" s="123"/>
      <c r="K3" s="123"/>
      <c r="L3" s="125"/>
    </row>
    <row r="4" spans="1:12" ht="18.75" x14ac:dyDescent="0.3">
      <c r="A4" s="129"/>
      <c r="B4" s="130" t="s">
        <v>210</v>
      </c>
      <c r="C4" s="123"/>
      <c r="D4" s="123"/>
      <c r="E4" s="123"/>
      <c r="F4" s="123"/>
      <c r="G4" s="123"/>
      <c r="H4" s="123"/>
      <c r="I4" s="123"/>
      <c r="J4" s="123"/>
      <c r="K4" s="123"/>
      <c r="L4" s="126"/>
    </row>
    <row r="5" spans="1:12" ht="18.75" x14ac:dyDescent="0.3">
      <c r="A5" s="129"/>
      <c r="B5" s="130" t="s">
        <v>211</v>
      </c>
      <c r="C5" s="123"/>
      <c r="D5" s="123"/>
      <c r="E5" s="123"/>
      <c r="F5" s="123"/>
      <c r="G5" s="123"/>
      <c r="H5" s="123"/>
      <c r="I5" s="123"/>
      <c r="J5" s="123"/>
      <c r="K5" s="123"/>
      <c r="L5" s="126"/>
    </row>
    <row r="6" spans="1:12" ht="18.75" x14ac:dyDescent="0.3">
      <c r="A6" s="129"/>
      <c r="B6" s="130" t="s">
        <v>200</v>
      </c>
      <c r="C6" s="123"/>
      <c r="D6" s="123"/>
      <c r="E6" s="123"/>
      <c r="F6" s="123"/>
      <c r="G6" s="123"/>
      <c r="H6" s="123"/>
      <c r="I6" s="123"/>
      <c r="J6" s="123"/>
      <c r="K6" s="123"/>
      <c r="L6" s="126"/>
    </row>
    <row r="7" spans="1:12" ht="19.5" thickBot="1" x14ac:dyDescent="0.35">
      <c r="A7" s="129"/>
      <c r="B7" s="137" t="s">
        <v>212</v>
      </c>
      <c r="C7" s="128"/>
      <c r="D7" s="128"/>
      <c r="E7" s="128"/>
      <c r="F7" s="128"/>
      <c r="G7" s="128"/>
      <c r="H7" s="128"/>
      <c r="I7" s="128"/>
      <c r="J7" s="128"/>
      <c r="K7" s="128"/>
      <c r="L7" s="127"/>
    </row>
    <row r="9" spans="1:12" ht="18.75" x14ac:dyDescent="0.3">
      <c r="B9" s="111" t="s">
        <v>178</v>
      </c>
    </row>
    <row r="10" spans="1:12" ht="15.75" thickBot="1" x14ac:dyDescent="0.3">
      <c r="B10" s="90"/>
      <c r="C10" s="90"/>
      <c r="D10" s="90"/>
      <c r="E10" s="90"/>
      <c r="F10" s="90"/>
      <c r="G10" s="90"/>
      <c r="H10" s="90"/>
    </row>
    <row r="11" spans="1:12" ht="16.5" thickTop="1" thickBot="1" x14ac:dyDescent="0.3">
      <c r="B11" s="90" t="s">
        <v>150</v>
      </c>
      <c r="C11" s="90"/>
      <c r="D11" s="90"/>
      <c r="E11" s="90" t="s">
        <v>151</v>
      </c>
      <c r="F11" s="90"/>
      <c r="G11" s="90"/>
      <c r="H11" s="90" t="s">
        <v>186</v>
      </c>
    </row>
    <row r="12" spans="1:12" ht="9.75" customHeight="1" thickTop="1" x14ac:dyDescent="0.25"/>
    <row r="13" spans="1:12" x14ac:dyDescent="0.25">
      <c r="B13" s="61" t="s">
        <v>152</v>
      </c>
      <c r="E13" s="99" t="s">
        <v>31</v>
      </c>
      <c r="H13" s="61" t="s">
        <v>154</v>
      </c>
    </row>
    <row r="14" spans="1:12" x14ac:dyDescent="0.25">
      <c r="B14" s="61" t="s">
        <v>152</v>
      </c>
      <c r="E14" s="99" t="s">
        <v>26</v>
      </c>
      <c r="H14" s="61" t="s">
        <v>153</v>
      </c>
    </row>
    <row r="15" spans="1:12" x14ac:dyDescent="0.25">
      <c r="B15" s="61" t="s">
        <v>152</v>
      </c>
      <c r="E15" s="99" t="s">
        <v>54</v>
      </c>
      <c r="H15" s="61" t="s">
        <v>153</v>
      </c>
    </row>
    <row r="16" spans="1:12" x14ac:dyDescent="0.25">
      <c r="B16" s="61" t="s">
        <v>152</v>
      </c>
      <c r="E16" s="99" t="s">
        <v>67</v>
      </c>
      <c r="H16" s="61" t="s">
        <v>159</v>
      </c>
    </row>
    <row r="17" spans="2:8" x14ac:dyDescent="0.25">
      <c r="B17" s="61" t="s">
        <v>152</v>
      </c>
      <c r="E17" s="99" t="s">
        <v>155</v>
      </c>
      <c r="H17" s="61" t="s">
        <v>159</v>
      </c>
    </row>
    <row r="18" spans="2:8" x14ac:dyDescent="0.25">
      <c r="B18" s="61" t="s">
        <v>152</v>
      </c>
      <c r="E18" s="99" t="s">
        <v>103</v>
      </c>
      <c r="H18" s="61" t="s">
        <v>153</v>
      </c>
    </row>
    <row r="19" spans="2:8" x14ac:dyDescent="0.25">
      <c r="B19" s="61" t="s">
        <v>152</v>
      </c>
      <c r="E19" s="99" t="s">
        <v>177</v>
      </c>
      <c r="H19" s="61" t="s">
        <v>154</v>
      </c>
    </row>
    <row r="20" spans="2:8" x14ac:dyDescent="0.25">
      <c r="B20" s="61" t="s">
        <v>152</v>
      </c>
      <c r="E20" s="99" t="s">
        <v>127</v>
      </c>
      <c r="H20" s="61" t="s">
        <v>154</v>
      </c>
    </row>
    <row r="21" spans="2:8" x14ac:dyDescent="0.25">
      <c r="B21" s="61" t="s">
        <v>152</v>
      </c>
      <c r="E21" s="99" t="s">
        <v>156</v>
      </c>
      <c r="H21" s="61" t="s">
        <v>154</v>
      </c>
    </row>
    <row r="22" spans="2:8" ht="15.75" thickBot="1" x14ac:dyDescent="0.3">
      <c r="B22" s="89" t="s">
        <v>152</v>
      </c>
      <c r="C22" s="89"/>
      <c r="D22" s="89"/>
      <c r="E22" s="100" t="s">
        <v>157</v>
      </c>
      <c r="F22" s="89"/>
      <c r="G22" s="89"/>
      <c r="H22" s="89" t="s">
        <v>158</v>
      </c>
    </row>
  </sheetData>
  <hyperlinks>
    <hyperlink ref="E14" location="'Job Vacancy'!A1" display="Job Vacancy"/>
    <hyperlink ref="E13" location="'Trend Analysis'!A1" display="Trend Analysis"/>
    <hyperlink ref="E15" location="'Requisition Rate'!A1" display="Requisition Rate"/>
    <hyperlink ref="E18" location="'Hire Rate'!A1" display="Hire Rate"/>
    <hyperlink ref="E19" location="'Career Path Ratio'!A1" display="Career Path Ratio"/>
    <hyperlink ref="E16" location="'Time to Fill'!A1" display="Time to Fill"/>
    <hyperlink ref="E17" location="'Standard Deviation'!A1" display="Standard Deviation"/>
    <hyperlink ref="E20" location="'Quality of Hire'!A1" display="Quality of Hire"/>
    <hyperlink ref="E21" location="'Turnover by Year'!A1" display="Turnover by Year"/>
    <hyperlink ref="E22" location="'Turnover by Quarter'!A1" display="Turnover by Quarter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zoomScale="150" zoomScaleNormal="150" workbookViewId="0">
      <selection activeCell="I20" sqref="I20"/>
    </sheetView>
  </sheetViews>
  <sheetFormatPr defaultRowHeight="15" x14ac:dyDescent="0.25"/>
  <cols>
    <col min="1" max="1" width="5.28515625" style="61" customWidth="1"/>
    <col min="2" max="2" width="9.140625" style="61"/>
    <col min="3" max="3" width="13.7109375" style="61" bestFit="1" customWidth="1"/>
    <col min="4" max="4" width="13.42578125" style="61" customWidth="1"/>
    <col min="5" max="5" width="12.7109375" style="61" customWidth="1"/>
    <col min="6" max="16384" width="9.140625" style="61"/>
  </cols>
  <sheetData>
    <row r="1" spans="1:14" x14ac:dyDescent="0.25">
      <c r="A1" s="11" t="s">
        <v>31</v>
      </c>
      <c r="N1" s="99" t="s">
        <v>179</v>
      </c>
    </row>
    <row r="3" spans="1:14" x14ac:dyDescent="0.25">
      <c r="B3" s="61" t="s">
        <v>40</v>
      </c>
    </row>
    <row r="4" spans="1:14" x14ac:dyDescent="0.25">
      <c r="B4" s="50" t="s">
        <v>190</v>
      </c>
    </row>
    <row r="5" spans="1:14" x14ac:dyDescent="0.25">
      <c r="B5" s="50" t="s">
        <v>191</v>
      </c>
    </row>
    <row r="7" spans="1:14" ht="30" x14ac:dyDescent="0.25">
      <c r="B7" s="73" t="s">
        <v>0</v>
      </c>
      <c r="C7" s="108" t="s">
        <v>192</v>
      </c>
      <c r="D7" s="74" t="s">
        <v>2</v>
      </c>
      <c r="E7" s="74" t="s">
        <v>3</v>
      </c>
    </row>
    <row r="8" spans="1:14" x14ac:dyDescent="0.25">
      <c r="B8" s="105">
        <v>1</v>
      </c>
      <c r="C8" s="77">
        <v>3613000</v>
      </c>
      <c r="D8" s="78">
        <f>C8/E8</f>
        <v>11116.923076923076</v>
      </c>
      <c r="E8" s="76">
        <v>325</v>
      </c>
      <c r="G8" s="91"/>
    </row>
    <row r="9" spans="1:14" x14ac:dyDescent="0.25">
      <c r="B9" s="106">
        <v>2</v>
      </c>
      <c r="C9" s="42">
        <v>3748000</v>
      </c>
      <c r="D9" s="78">
        <f t="shared" ref="D9:D13" si="0">C9/E9</f>
        <v>11121.661721068249</v>
      </c>
      <c r="E9" s="41">
        <v>337</v>
      </c>
    </row>
    <row r="10" spans="1:14" x14ac:dyDescent="0.25">
      <c r="B10" s="106">
        <v>3</v>
      </c>
      <c r="C10" s="42">
        <v>3880000</v>
      </c>
      <c r="D10" s="78">
        <f t="shared" si="0"/>
        <v>12516.129032258064</v>
      </c>
      <c r="E10" s="41">
        <v>310</v>
      </c>
      <c r="H10" s="107"/>
    </row>
    <row r="11" spans="1:14" x14ac:dyDescent="0.25">
      <c r="B11" s="106">
        <v>4</v>
      </c>
      <c r="C11" s="42">
        <v>4095000</v>
      </c>
      <c r="D11" s="78">
        <f t="shared" si="0"/>
        <v>12522.935779816513</v>
      </c>
      <c r="E11" s="41">
        <v>327</v>
      </c>
    </row>
    <row r="12" spans="1:14" x14ac:dyDescent="0.25">
      <c r="B12" s="106">
        <v>5</v>
      </c>
      <c r="C12" s="42">
        <v>4283000</v>
      </c>
      <c r="D12" s="78">
        <f t="shared" si="0"/>
        <v>12523.391812865497</v>
      </c>
      <c r="E12" s="41">
        <v>342</v>
      </c>
    </row>
    <row r="13" spans="1:14" x14ac:dyDescent="0.25">
      <c r="B13" s="106">
        <v>6</v>
      </c>
      <c r="C13" s="42">
        <v>4446000</v>
      </c>
      <c r="D13" s="78">
        <f t="shared" si="0"/>
        <v>12523.943661971831</v>
      </c>
      <c r="E13" s="41">
        <v>355</v>
      </c>
    </row>
    <row r="14" spans="1:14" x14ac:dyDescent="0.25">
      <c r="B14" s="81"/>
      <c r="H14" s="2"/>
    </row>
    <row r="15" spans="1:14" x14ac:dyDescent="0.25">
      <c r="B15" s="81"/>
    </row>
    <row r="16" spans="1:14" x14ac:dyDescent="0.25">
      <c r="B16" s="106">
        <v>7</v>
      </c>
      <c r="C16" s="42">
        <v>5000000</v>
      </c>
      <c r="D16" s="45">
        <f>D13</f>
        <v>12523.943661971831</v>
      </c>
      <c r="E16" s="43">
        <f>C16/D16</f>
        <v>399.23526765632027</v>
      </c>
    </row>
    <row r="17" spans="2:5" x14ac:dyDescent="0.25">
      <c r="B17" s="106">
        <v>8</v>
      </c>
      <c r="C17" s="42">
        <v>5500000</v>
      </c>
      <c r="D17" s="45">
        <v>13000</v>
      </c>
      <c r="E17" s="44">
        <f>C17/D17</f>
        <v>423.07692307692309</v>
      </c>
    </row>
    <row r="18" spans="2:5" x14ac:dyDescent="0.25">
      <c r="C18" s="4"/>
    </row>
  </sheetData>
  <hyperlinks>
    <hyperlink ref="N1" location="Intro!A1" display="Back to Intro Tab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zoomScale="150" zoomScaleNormal="150" workbookViewId="0">
      <selection activeCell="M17" sqref="M17"/>
    </sheetView>
  </sheetViews>
  <sheetFormatPr defaultRowHeight="15" x14ac:dyDescent="0.25"/>
  <cols>
    <col min="1" max="1" width="1.7109375" customWidth="1"/>
    <col min="2" max="2" width="13.7109375" bestFit="1" customWidth="1"/>
    <col min="3" max="3" width="16.42578125" customWidth="1"/>
    <col min="4" max="4" width="17.42578125" customWidth="1"/>
    <col min="5" max="5" width="9.140625" customWidth="1"/>
    <col min="6" max="6" width="4.7109375" customWidth="1"/>
    <col min="7" max="7" width="9" customWidth="1"/>
    <col min="8" max="8" width="10.85546875" bestFit="1" customWidth="1"/>
    <col min="9" max="9" width="13.42578125" customWidth="1"/>
  </cols>
  <sheetData>
    <row r="1" spans="1:14" x14ac:dyDescent="0.25">
      <c r="A1" s="11" t="s">
        <v>26</v>
      </c>
      <c r="N1" s="99" t="s">
        <v>179</v>
      </c>
    </row>
    <row r="2" spans="1:14" s="61" customFormat="1" x14ac:dyDescent="0.25">
      <c r="A2" s="11"/>
    </row>
    <row r="3" spans="1:14" s="61" customFormat="1" x14ac:dyDescent="0.25">
      <c r="A3" s="11"/>
      <c r="B3" s="61" t="s">
        <v>194</v>
      </c>
    </row>
    <row r="4" spans="1:14" s="61" customFormat="1" x14ac:dyDescent="0.25">
      <c r="A4" s="11"/>
      <c r="B4" s="103" t="s">
        <v>193</v>
      </c>
    </row>
    <row r="5" spans="1:14" ht="15.75" thickBot="1" x14ac:dyDescent="0.3">
      <c r="G5" s="120"/>
      <c r="H5" s="26"/>
      <c r="I5" s="26"/>
      <c r="J5" s="26"/>
    </row>
    <row r="6" spans="1:14" ht="40.5" customHeight="1" thickBot="1" x14ac:dyDescent="0.3">
      <c r="A6" s="1"/>
      <c r="B6" s="47"/>
      <c r="C6" s="48"/>
      <c r="D6" s="48"/>
      <c r="E6" s="49" t="s">
        <v>27</v>
      </c>
      <c r="F6" s="119"/>
      <c r="G6" s="30" t="s">
        <v>31</v>
      </c>
      <c r="H6" s="112"/>
      <c r="I6" s="112"/>
      <c r="J6" s="113"/>
    </row>
    <row r="7" spans="1:14" x14ac:dyDescent="0.25">
      <c r="G7" s="29"/>
      <c r="H7" s="30"/>
      <c r="I7" s="30"/>
      <c r="J7" s="31"/>
    </row>
    <row r="8" spans="1:14" ht="27.75" customHeight="1" x14ac:dyDescent="0.25">
      <c r="B8" s="27" t="s">
        <v>35</v>
      </c>
      <c r="C8" s="28" t="s">
        <v>39</v>
      </c>
      <c r="D8" s="27" t="s">
        <v>36</v>
      </c>
      <c r="G8" s="32" t="s">
        <v>0</v>
      </c>
      <c r="H8" s="33" t="s">
        <v>1</v>
      </c>
      <c r="I8" s="38" t="s">
        <v>2</v>
      </c>
      <c r="J8" s="114" t="s">
        <v>3</v>
      </c>
    </row>
    <row r="9" spans="1:14" x14ac:dyDescent="0.25">
      <c r="B9" s="13">
        <v>1</v>
      </c>
      <c r="C9" s="12">
        <v>300</v>
      </c>
      <c r="D9" s="14" t="s">
        <v>34</v>
      </c>
      <c r="F9" s="26"/>
      <c r="G9" s="29">
        <v>1</v>
      </c>
      <c r="H9" s="34">
        <v>3613000</v>
      </c>
      <c r="I9" s="37">
        <f>H9/J9</f>
        <v>11116.923076923076</v>
      </c>
      <c r="J9" s="31">
        <v>325</v>
      </c>
    </row>
    <row r="10" spans="1:14" x14ac:dyDescent="0.25">
      <c r="B10" s="13">
        <v>2</v>
      </c>
      <c r="C10" s="12">
        <v>200</v>
      </c>
      <c r="D10" s="14" t="s">
        <v>34</v>
      </c>
      <c r="F10" s="26"/>
      <c r="G10" s="29">
        <v>2</v>
      </c>
      <c r="H10" s="34">
        <v>3748000</v>
      </c>
      <c r="I10" s="37">
        <f t="shared" ref="I10:I14" si="0">H10/J10</f>
        <v>11121.661721068249</v>
      </c>
      <c r="J10" s="115">
        <v>337</v>
      </c>
    </row>
    <row r="11" spans="1:14" x14ac:dyDescent="0.25">
      <c r="B11" s="13">
        <v>3</v>
      </c>
      <c r="C11" s="12">
        <v>100</v>
      </c>
      <c r="D11" s="14" t="s">
        <v>34</v>
      </c>
      <c r="G11" s="29">
        <v>3</v>
      </c>
      <c r="H11" s="34">
        <v>3880000</v>
      </c>
      <c r="I11" s="37">
        <f t="shared" si="0"/>
        <v>12516.129032258064</v>
      </c>
      <c r="J11" s="115">
        <v>310</v>
      </c>
    </row>
    <row r="12" spans="1:14" x14ac:dyDescent="0.25">
      <c r="F12" s="121"/>
      <c r="G12" s="30">
        <v>4</v>
      </c>
      <c r="H12" s="34">
        <v>4095000</v>
      </c>
      <c r="I12" s="37">
        <f t="shared" si="0"/>
        <v>12522.935779816513</v>
      </c>
      <c r="J12" s="31">
        <v>327</v>
      </c>
    </row>
    <row r="13" spans="1:14" x14ac:dyDescent="0.25">
      <c r="F13" s="121"/>
      <c r="G13" s="30">
        <v>5</v>
      </c>
      <c r="H13" s="34">
        <v>4283000</v>
      </c>
      <c r="I13" s="37">
        <f t="shared" si="0"/>
        <v>12523.391812865497</v>
      </c>
      <c r="J13" s="115">
        <v>342</v>
      </c>
    </row>
    <row r="14" spans="1:14" x14ac:dyDescent="0.25">
      <c r="C14" s="17" t="s">
        <v>26</v>
      </c>
      <c r="F14" s="26"/>
      <c r="G14" s="29">
        <v>6</v>
      </c>
      <c r="H14" s="40">
        <v>4446000</v>
      </c>
      <c r="I14" s="39">
        <f t="shared" si="0"/>
        <v>12523.943661971831</v>
      </c>
      <c r="J14" s="31">
        <v>355</v>
      </c>
    </row>
    <row r="15" spans="1:14" x14ac:dyDescent="0.25">
      <c r="B15" s="18" t="s">
        <v>28</v>
      </c>
      <c r="C15" s="16" t="s">
        <v>176</v>
      </c>
      <c r="D15" t="s">
        <v>174</v>
      </c>
      <c r="F15" s="26"/>
      <c r="G15" s="29">
        <v>7</v>
      </c>
      <c r="H15" s="37">
        <v>5000000</v>
      </c>
      <c r="I15" s="7">
        <v>12524</v>
      </c>
      <c r="J15" s="8">
        <f>H15/I15</f>
        <v>399.23347173427021</v>
      </c>
    </row>
    <row r="16" spans="1:14" x14ac:dyDescent="0.25">
      <c r="B16" s="18" t="s">
        <v>29</v>
      </c>
      <c r="C16" s="68" t="s">
        <v>176</v>
      </c>
      <c r="F16" s="26"/>
      <c r="G16" s="116">
        <v>8</v>
      </c>
      <c r="H16" s="117">
        <v>5500000</v>
      </c>
      <c r="I16" s="118">
        <v>13000</v>
      </c>
      <c r="J16" s="46">
        <f>'Trend Analysis (A)'!E17</f>
        <v>423.07692307692309</v>
      </c>
    </row>
    <row r="17" spans="2:7" x14ac:dyDescent="0.25">
      <c r="B17" s="18" t="s">
        <v>30</v>
      </c>
      <c r="C17" s="68" t="s">
        <v>176</v>
      </c>
    </row>
    <row r="18" spans="2:7" x14ac:dyDescent="0.25">
      <c r="C18" s="9" t="s">
        <v>33</v>
      </c>
    </row>
    <row r="19" spans="2:7" x14ac:dyDescent="0.25">
      <c r="G19" s="9" t="s">
        <v>126</v>
      </c>
    </row>
    <row r="20" spans="2:7" x14ac:dyDescent="0.25">
      <c r="B20" s="97" t="s">
        <v>175</v>
      </c>
      <c r="C20" s="98">
        <f>J16</f>
        <v>423.07692307692309</v>
      </c>
    </row>
    <row r="22" spans="2:7" x14ac:dyDescent="0.25">
      <c r="D22" t="s">
        <v>176</v>
      </c>
    </row>
    <row r="33" spans="1:1" x14ac:dyDescent="0.25">
      <c r="A33" t="s">
        <v>32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zoomScale="150" zoomScaleNormal="150" workbookViewId="0">
      <selection activeCell="M10" sqref="M10"/>
    </sheetView>
  </sheetViews>
  <sheetFormatPr defaultRowHeight="15" x14ac:dyDescent="0.25"/>
  <cols>
    <col min="1" max="1" width="1.7109375" style="61" customWidth="1"/>
    <col min="2" max="2" width="13.7109375" style="61" bestFit="1" customWidth="1"/>
    <col min="3" max="3" width="16.42578125" style="61" customWidth="1"/>
    <col min="4" max="4" width="17.42578125" style="61" customWidth="1"/>
    <col min="5" max="5" width="9.140625" style="61" customWidth="1"/>
    <col min="6" max="6" width="4.7109375" style="61" customWidth="1"/>
    <col min="7" max="7" width="9" style="61" customWidth="1"/>
    <col min="8" max="8" width="10.85546875" style="61" bestFit="1" customWidth="1"/>
    <col min="9" max="9" width="13.42578125" style="61" customWidth="1"/>
    <col min="10" max="16384" width="9.140625" style="61"/>
  </cols>
  <sheetData>
    <row r="1" spans="1:14" x14ac:dyDescent="0.25">
      <c r="A1" s="11" t="s">
        <v>26</v>
      </c>
      <c r="N1" s="99" t="s">
        <v>179</v>
      </c>
    </row>
    <row r="2" spans="1:14" x14ac:dyDescent="0.25">
      <c r="A2" s="11"/>
    </row>
    <row r="3" spans="1:14" x14ac:dyDescent="0.25">
      <c r="A3" s="11"/>
      <c r="B3" s="61" t="s">
        <v>194</v>
      </c>
    </row>
    <row r="4" spans="1:14" x14ac:dyDescent="0.25">
      <c r="A4" s="11"/>
      <c r="B4" s="103" t="s">
        <v>193</v>
      </c>
    </row>
    <row r="5" spans="1:14" ht="15.75" thickBot="1" x14ac:dyDescent="0.3">
      <c r="G5" s="35"/>
      <c r="H5" s="35"/>
      <c r="I5" s="35"/>
      <c r="J5" s="35"/>
    </row>
    <row r="6" spans="1:14" ht="40.5" customHeight="1" thickBot="1" x14ac:dyDescent="0.3">
      <c r="A6" s="1"/>
      <c r="B6" s="47"/>
      <c r="C6" s="48"/>
      <c r="D6" s="48"/>
      <c r="E6" s="49" t="s">
        <v>27</v>
      </c>
      <c r="G6" s="122" t="s">
        <v>31</v>
      </c>
      <c r="H6" s="112"/>
      <c r="I6" s="112"/>
      <c r="J6" s="113"/>
    </row>
    <row r="7" spans="1:14" x14ac:dyDescent="0.25">
      <c r="G7" s="29"/>
      <c r="H7" s="30"/>
      <c r="I7" s="30"/>
      <c r="J7" s="31"/>
    </row>
    <row r="8" spans="1:14" ht="27.75" customHeight="1" x14ac:dyDescent="0.25">
      <c r="B8" s="27" t="s">
        <v>35</v>
      </c>
      <c r="C8" s="28" t="s">
        <v>39</v>
      </c>
      <c r="D8" s="27" t="s">
        <v>36</v>
      </c>
      <c r="G8" s="32" t="s">
        <v>0</v>
      </c>
      <c r="H8" s="33" t="s">
        <v>1</v>
      </c>
      <c r="I8" s="38" t="s">
        <v>2</v>
      </c>
      <c r="J8" s="114" t="s">
        <v>3</v>
      </c>
    </row>
    <row r="9" spans="1:14" x14ac:dyDescent="0.25">
      <c r="B9" s="13">
        <v>1</v>
      </c>
      <c r="C9" s="12">
        <v>300</v>
      </c>
      <c r="D9" s="14" t="s">
        <v>34</v>
      </c>
      <c r="F9" s="36"/>
      <c r="G9" s="29">
        <v>1</v>
      </c>
      <c r="H9" s="34">
        <v>3613000</v>
      </c>
      <c r="I9" s="37">
        <f>H9/J9</f>
        <v>11116.923076923076</v>
      </c>
      <c r="J9" s="31">
        <v>325</v>
      </c>
    </row>
    <row r="10" spans="1:14" x14ac:dyDescent="0.25">
      <c r="B10" s="13">
        <v>2</v>
      </c>
      <c r="C10" s="12">
        <v>200</v>
      </c>
      <c r="D10" s="14" t="s">
        <v>34</v>
      </c>
      <c r="F10" s="36"/>
      <c r="G10" s="29">
        <v>2</v>
      </c>
      <c r="H10" s="34">
        <v>3748000</v>
      </c>
      <c r="I10" s="37">
        <f t="shared" ref="I10:I14" si="0">H10/J10</f>
        <v>11121.661721068249</v>
      </c>
      <c r="J10" s="115">
        <v>337</v>
      </c>
    </row>
    <row r="11" spans="1:14" x14ac:dyDescent="0.25">
      <c r="B11" s="13">
        <v>3</v>
      </c>
      <c r="C11" s="12">
        <v>100</v>
      </c>
      <c r="D11" s="14" t="s">
        <v>34</v>
      </c>
      <c r="G11" s="29">
        <v>3</v>
      </c>
      <c r="H11" s="34">
        <v>3880000</v>
      </c>
      <c r="I11" s="37">
        <f t="shared" si="0"/>
        <v>12516.129032258064</v>
      </c>
      <c r="J11" s="115">
        <v>310</v>
      </c>
    </row>
    <row r="12" spans="1:14" x14ac:dyDescent="0.25">
      <c r="F12" s="36"/>
      <c r="G12" s="30">
        <v>4</v>
      </c>
      <c r="H12" s="34">
        <v>4095000</v>
      </c>
      <c r="I12" s="37">
        <f t="shared" si="0"/>
        <v>12522.935779816513</v>
      </c>
      <c r="J12" s="31">
        <v>327</v>
      </c>
    </row>
    <row r="13" spans="1:14" x14ac:dyDescent="0.25">
      <c r="F13" s="36"/>
      <c r="G13" s="30">
        <v>5</v>
      </c>
      <c r="H13" s="34">
        <v>4283000</v>
      </c>
      <c r="I13" s="37">
        <f t="shared" si="0"/>
        <v>12523.391812865497</v>
      </c>
      <c r="J13" s="115">
        <v>342</v>
      </c>
    </row>
    <row r="14" spans="1:14" x14ac:dyDescent="0.25">
      <c r="C14" s="17" t="s">
        <v>26</v>
      </c>
      <c r="F14" s="36"/>
      <c r="G14" s="29">
        <v>6</v>
      </c>
      <c r="H14" s="40">
        <v>4446000</v>
      </c>
      <c r="I14" s="39">
        <f t="shared" si="0"/>
        <v>12523.943661971831</v>
      </c>
      <c r="J14" s="31">
        <v>355</v>
      </c>
    </row>
    <row r="15" spans="1:14" x14ac:dyDescent="0.25">
      <c r="B15" s="18" t="s">
        <v>28</v>
      </c>
      <c r="C15" s="68">
        <f>C9/C20</f>
        <v>0.70909090909090911</v>
      </c>
      <c r="D15" s="61" t="s">
        <v>174</v>
      </c>
      <c r="F15" s="36"/>
      <c r="G15" s="29">
        <v>7</v>
      </c>
      <c r="H15" s="37">
        <v>5000000</v>
      </c>
      <c r="I15" s="7">
        <v>12524</v>
      </c>
      <c r="J15" s="8">
        <f>H15/I15</f>
        <v>399.23347173427021</v>
      </c>
    </row>
    <row r="16" spans="1:14" x14ac:dyDescent="0.25">
      <c r="B16" s="18" t="s">
        <v>29</v>
      </c>
      <c r="C16" s="68">
        <f>C10/C20</f>
        <v>0.47272727272727272</v>
      </c>
      <c r="F16" s="36"/>
      <c r="G16" s="116">
        <v>8</v>
      </c>
      <c r="H16" s="117">
        <v>5500000</v>
      </c>
      <c r="I16" s="118">
        <v>13000</v>
      </c>
      <c r="J16" s="46">
        <f>'Trend Analysis (A)'!E17</f>
        <v>423.07692307692309</v>
      </c>
    </row>
    <row r="17" spans="2:11" x14ac:dyDescent="0.25">
      <c r="B17" s="18" t="s">
        <v>30</v>
      </c>
      <c r="C17" s="68">
        <f>C11/C20</f>
        <v>0.23636363636363636</v>
      </c>
      <c r="F17"/>
      <c r="G17"/>
      <c r="H17"/>
      <c r="I17"/>
      <c r="J17"/>
      <c r="K17"/>
    </row>
    <row r="18" spans="2:11" x14ac:dyDescent="0.25">
      <c r="C18" s="9" t="s">
        <v>33</v>
      </c>
    </row>
    <row r="19" spans="2:11" x14ac:dyDescent="0.25">
      <c r="G19" s="9" t="s">
        <v>126</v>
      </c>
    </row>
    <row r="20" spans="2:11" x14ac:dyDescent="0.25">
      <c r="B20" s="97" t="s">
        <v>175</v>
      </c>
      <c r="C20" s="98">
        <f>J16</f>
        <v>423.07692307692309</v>
      </c>
    </row>
    <row r="22" spans="2:11" x14ac:dyDescent="0.25">
      <c r="D22" s="61" t="s">
        <v>176</v>
      </c>
    </row>
    <row r="33" spans="1:1" x14ac:dyDescent="0.25">
      <c r="A33" s="61" t="s">
        <v>32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8"/>
  <sheetViews>
    <sheetView zoomScale="150" zoomScaleNormal="150" workbookViewId="0">
      <selection activeCell="I17" sqref="I17"/>
    </sheetView>
  </sheetViews>
  <sheetFormatPr defaultRowHeight="15" x14ac:dyDescent="0.25"/>
  <cols>
    <col min="1" max="1" width="2.5703125" customWidth="1"/>
    <col min="2" max="2" width="20.28515625" customWidth="1"/>
    <col min="3" max="3" width="26.85546875" customWidth="1"/>
  </cols>
  <sheetData>
    <row r="1" spans="2:14" ht="40.5" customHeight="1" x14ac:dyDescent="0.25">
      <c r="B1" s="84" t="s">
        <v>195</v>
      </c>
      <c r="C1" s="15" t="s">
        <v>66</v>
      </c>
      <c r="N1" s="101" t="s">
        <v>179</v>
      </c>
    </row>
    <row r="2" spans="2:14" s="61" customFormat="1" x14ac:dyDescent="0.25">
      <c r="B2" s="61" t="s">
        <v>148</v>
      </c>
    </row>
    <row r="3" spans="2:14" s="61" customFormat="1" x14ac:dyDescent="0.25">
      <c r="B3" s="61" t="s">
        <v>149</v>
      </c>
    </row>
    <row r="4" spans="2:14" s="61" customFormat="1" x14ac:dyDescent="0.25"/>
    <row r="6" spans="2:14" x14ac:dyDescent="0.25">
      <c r="B6" s="72" t="s">
        <v>55</v>
      </c>
      <c r="C6" s="62" t="s">
        <v>54</v>
      </c>
      <c r="D6" s="61"/>
      <c r="E6" s="61"/>
    </row>
    <row r="7" spans="2:14" x14ac:dyDescent="0.25">
      <c r="B7" s="72" t="s">
        <v>61</v>
      </c>
      <c r="C7" s="61" t="s">
        <v>56</v>
      </c>
      <c r="D7" s="61"/>
      <c r="E7" s="61"/>
    </row>
    <row r="8" spans="2:14" x14ac:dyDescent="0.25">
      <c r="B8" s="72" t="s">
        <v>58</v>
      </c>
      <c r="C8" s="61" t="s">
        <v>57</v>
      </c>
      <c r="D8" s="61"/>
      <c r="E8" s="61"/>
    </row>
    <row r="11" spans="2:14" x14ac:dyDescent="0.25">
      <c r="B11" s="63" t="s">
        <v>59</v>
      </c>
      <c r="C11" s="64"/>
      <c r="D11" s="61"/>
      <c r="E11" s="61"/>
    </row>
    <row r="12" spans="2:14" ht="45" x14ac:dyDescent="0.25">
      <c r="B12" s="57" t="s">
        <v>65</v>
      </c>
      <c r="C12" s="57" t="s">
        <v>63</v>
      </c>
      <c r="D12" s="61"/>
      <c r="E12" s="61"/>
    </row>
    <row r="13" spans="2:14" x14ac:dyDescent="0.25">
      <c r="B13" s="65">
        <v>65</v>
      </c>
      <c r="C13" s="66">
        <v>300</v>
      </c>
      <c r="D13" s="61"/>
      <c r="E13" s="61"/>
    </row>
    <row r="15" spans="2:14" x14ac:dyDescent="0.25">
      <c r="B15" s="72" t="s">
        <v>62</v>
      </c>
      <c r="C15" s="67"/>
    </row>
    <row r="16" spans="2:14" x14ac:dyDescent="0.25">
      <c r="B16" s="72" t="s">
        <v>60</v>
      </c>
      <c r="C16" s="67"/>
    </row>
    <row r="18" spans="2:3" x14ac:dyDescent="0.25">
      <c r="B18" s="72" t="s">
        <v>64</v>
      </c>
      <c r="C18" s="68"/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8"/>
  <sheetViews>
    <sheetView zoomScale="150" zoomScaleNormal="150" workbookViewId="0">
      <selection activeCell="H18" sqref="H18"/>
    </sheetView>
  </sheetViews>
  <sheetFormatPr defaultRowHeight="15" x14ac:dyDescent="0.25"/>
  <cols>
    <col min="1" max="1" width="2.5703125" style="61" customWidth="1"/>
    <col min="2" max="2" width="20.28515625" style="61" customWidth="1"/>
    <col min="3" max="3" width="26.85546875" style="61" customWidth="1"/>
    <col min="4" max="16384" width="9.140625" style="61"/>
  </cols>
  <sheetData>
    <row r="1" spans="2:14" ht="40.5" customHeight="1" x14ac:dyDescent="0.25">
      <c r="B1" s="84" t="s">
        <v>54</v>
      </c>
      <c r="C1" s="15" t="s">
        <v>66</v>
      </c>
      <c r="N1" s="101" t="s">
        <v>179</v>
      </c>
    </row>
    <row r="2" spans="2:14" x14ac:dyDescent="0.25">
      <c r="B2" s="61" t="s">
        <v>148</v>
      </c>
    </row>
    <row r="3" spans="2:14" x14ac:dyDescent="0.25">
      <c r="B3" s="61" t="s">
        <v>149</v>
      </c>
    </row>
    <row r="6" spans="2:14" x14ac:dyDescent="0.25">
      <c r="B6" s="72" t="s">
        <v>55</v>
      </c>
      <c r="C6" s="62" t="s">
        <v>54</v>
      </c>
    </row>
    <row r="7" spans="2:14" x14ac:dyDescent="0.25">
      <c r="B7" s="72" t="s">
        <v>61</v>
      </c>
      <c r="C7" s="61" t="s">
        <v>56</v>
      </c>
    </row>
    <row r="8" spans="2:14" x14ac:dyDescent="0.25">
      <c r="B8" s="72" t="s">
        <v>58</v>
      </c>
      <c r="C8" s="61" t="s">
        <v>57</v>
      </c>
    </row>
    <row r="11" spans="2:14" x14ac:dyDescent="0.25">
      <c r="B11" s="63" t="s">
        <v>59</v>
      </c>
      <c r="C11" s="64"/>
    </row>
    <row r="12" spans="2:14" ht="45" x14ac:dyDescent="0.25">
      <c r="B12" s="57" t="s">
        <v>65</v>
      </c>
      <c r="C12" s="57" t="s">
        <v>63</v>
      </c>
    </row>
    <row r="13" spans="2:14" x14ac:dyDescent="0.25">
      <c r="B13" s="65">
        <v>65</v>
      </c>
      <c r="C13" s="66">
        <v>300</v>
      </c>
    </row>
    <row r="15" spans="2:14" x14ac:dyDescent="0.25">
      <c r="B15" s="72" t="s">
        <v>62</v>
      </c>
      <c r="C15" s="67">
        <f>B13</f>
        <v>65</v>
      </c>
    </row>
    <row r="16" spans="2:14" x14ac:dyDescent="0.25">
      <c r="B16" s="72" t="s">
        <v>60</v>
      </c>
      <c r="C16" s="67">
        <f>C13</f>
        <v>300</v>
      </c>
    </row>
    <row r="18" spans="2:3" x14ac:dyDescent="0.25">
      <c r="B18" s="72" t="s">
        <v>64</v>
      </c>
      <c r="C18" s="68">
        <f>C15/C16</f>
        <v>0.21666666666666667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N45"/>
  <sheetViews>
    <sheetView zoomScale="150" zoomScaleNormal="150" workbookViewId="0">
      <selection activeCell="G21" sqref="G21"/>
    </sheetView>
  </sheetViews>
  <sheetFormatPr defaultRowHeight="15" x14ac:dyDescent="0.25"/>
  <cols>
    <col min="1" max="1" width="2.5703125" style="61" customWidth="1"/>
    <col min="2" max="2" width="20.28515625" style="61" customWidth="1"/>
    <col min="3" max="3" width="26.85546875" style="61" customWidth="1"/>
    <col min="4" max="4" width="10.85546875" style="61" customWidth="1"/>
    <col min="5" max="6" width="14.42578125" style="61" bestFit="1" customWidth="1"/>
    <col min="7" max="7" width="11" style="61" bestFit="1" customWidth="1"/>
    <col min="8" max="16384" width="9.140625" style="61"/>
  </cols>
  <sheetData>
    <row r="1" spans="2:14" ht="25.5" customHeight="1" x14ac:dyDescent="0.25">
      <c r="B1" s="84" t="s">
        <v>67</v>
      </c>
      <c r="C1" s="15" t="s">
        <v>80</v>
      </c>
      <c r="N1" s="101" t="s">
        <v>179</v>
      </c>
    </row>
    <row r="3" spans="2:14" x14ac:dyDescent="0.25">
      <c r="B3" s="61" t="s">
        <v>163</v>
      </c>
    </row>
    <row r="4" spans="2:14" x14ac:dyDescent="0.25">
      <c r="B4" s="61" t="s">
        <v>173</v>
      </c>
    </row>
    <row r="6" spans="2:14" x14ac:dyDescent="0.25">
      <c r="B6" s="72" t="s">
        <v>68</v>
      </c>
      <c r="C6" s="62" t="s">
        <v>69</v>
      </c>
    </row>
    <row r="7" spans="2:14" x14ac:dyDescent="0.25">
      <c r="B7" s="72" t="s">
        <v>70</v>
      </c>
      <c r="C7" s="61" t="s">
        <v>71</v>
      </c>
    </row>
    <row r="8" spans="2:14" x14ac:dyDescent="0.25">
      <c r="B8" s="72" t="s">
        <v>72</v>
      </c>
      <c r="C8" s="61" t="s">
        <v>73</v>
      </c>
    </row>
    <row r="11" spans="2:14" x14ac:dyDescent="0.25">
      <c r="B11" s="63" t="s">
        <v>59</v>
      </c>
      <c r="C11" s="64"/>
    </row>
    <row r="12" spans="2:14" ht="30" x14ac:dyDescent="0.25">
      <c r="B12" s="57" t="s">
        <v>74</v>
      </c>
      <c r="C12" s="57" t="s">
        <v>75</v>
      </c>
      <c r="D12"/>
    </row>
    <row r="13" spans="2:14" x14ac:dyDescent="0.25">
      <c r="B13" s="95">
        <v>42552</v>
      </c>
      <c r="C13" s="95">
        <v>42583</v>
      </c>
      <c r="D13"/>
    </row>
    <row r="14" spans="2:14" x14ac:dyDescent="0.25">
      <c r="D14"/>
    </row>
    <row r="15" spans="2:14" x14ac:dyDescent="0.25">
      <c r="B15" s="72" t="s">
        <v>77</v>
      </c>
      <c r="C15" s="80"/>
      <c r="D15"/>
      <c r="E15" s="92">
        <v>1</v>
      </c>
      <c r="F15" s="61" t="s">
        <v>162</v>
      </c>
    </row>
    <row r="16" spans="2:14" x14ac:dyDescent="0.25">
      <c r="B16" s="72" t="s">
        <v>76</v>
      </c>
      <c r="C16" s="80"/>
      <c r="D16"/>
    </row>
    <row r="17" spans="2:7" x14ac:dyDescent="0.25">
      <c r="D17"/>
    </row>
    <row r="18" spans="2:7" x14ac:dyDescent="0.25">
      <c r="B18" s="72" t="s">
        <v>78</v>
      </c>
      <c r="C18" s="70"/>
      <c r="D18"/>
    </row>
    <row r="19" spans="2:7" x14ac:dyDescent="0.25">
      <c r="C19" s="71" t="s">
        <v>82</v>
      </c>
      <c r="D19"/>
    </row>
    <row r="20" spans="2:7" x14ac:dyDescent="0.25">
      <c r="D20"/>
    </row>
    <row r="21" spans="2:7" x14ac:dyDescent="0.25">
      <c r="B21" s="72" t="s">
        <v>78</v>
      </c>
      <c r="C21" s="70"/>
      <c r="D21"/>
      <c r="E21" s="72" t="s">
        <v>79</v>
      </c>
      <c r="G21" s="61" t="s">
        <v>164</v>
      </c>
    </row>
    <row r="22" spans="2:7" x14ac:dyDescent="0.25">
      <c r="C22" s="71" t="s">
        <v>81</v>
      </c>
      <c r="E22" s="69">
        <v>42552</v>
      </c>
    </row>
    <row r="23" spans="2:7" x14ac:dyDescent="0.25">
      <c r="E23" s="69">
        <v>42555</v>
      </c>
    </row>
    <row r="45" spans="2:2" x14ac:dyDescent="0.25">
      <c r="B45" s="61" t="s">
        <v>32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N45"/>
  <sheetViews>
    <sheetView zoomScale="150" zoomScaleNormal="150" workbookViewId="0">
      <selection activeCell="L10" sqref="L10"/>
    </sheetView>
  </sheetViews>
  <sheetFormatPr defaultRowHeight="15" x14ac:dyDescent="0.25"/>
  <cols>
    <col min="1" max="1" width="2.5703125" style="61" customWidth="1"/>
    <col min="2" max="2" width="20.28515625" style="61" customWidth="1"/>
    <col min="3" max="3" width="26.85546875" style="61" customWidth="1"/>
    <col min="4" max="4" width="10.85546875" style="61" customWidth="1"/>
    <col min="5" max="6" width="14.42578125" style="61" bestFit="1" customWidth="1"/>
    <col min="7" max="7" width="11" style="61" bestFit="1" customWidth="1"/>
    <col min="8" max="16384" width="9.140625" style="61"/>
  </cols>
  <sheetData>
    <row r="1" spans="2:14" ht="25.5" customHeight="1" x14ac:dyDescent="0.25">
      <c r="B1" s="84" t="s">
        <v>67</v>
      </c>
      <c r="C1" s="15" t="s">
        <v>80</v>
      </c>
      <c r="N1" s="101" t="s">
        <v>179</v>
      </c>
    </row>
    <row r="3" spans="2:14" x14ac:dyDescent="0.25">
      <c r="B3" s="61" t="s">
        <v>163</v>
      </c>
    </row>
    <row r="4" spans="2:14" x14ac:dyDescent="0.25">
      <c r="B4" s="61" t="s">
        <v>173</v>
      </c>
    </row>
    <row r="6" spans="2:14" x14ac:dyDescent="0.25">
      <c r="B6" s="72" t="s">
        <v>68</v>
      </c>
      <c r="C6" s="62" t="s">
        <v>69</v>
      </c>
    </row>
    <row r="7" spans="2:14" x14ac:dyDescent="0.25">
      <c r="B7" s="72" t="s">
        <v>70</v>
      </c>
      <c r="C7" s="61" t="s">
        <v>71</v>
      </c>
    </row>
    <row r="8" spans="2:14" x14ac:dyDescent="0.25">
      <c r="B8" s="72" t="s">
        <v>72</v>
      </c>
      <c r="C8" s="61" t="s">
        <v>73</v>
      </c>
    </row>
    <row r="11" spans="2:14" x14ac:dyDescent="0.25">
      <c r="B11" s="63" t="s">
        <v>59</v>
      </c>
      <c r="C11" s="64"/>
    </row>
    <row r="12" spans="2:14" ht="30" x14ac:dyDescent="0.25">
      <c r="B12" s="57" t="s">
        <v>74</v>
      </c>
      <c r="C12" s="57" t="s">
        <v>75</v>
      </c>
    </row>
    <row r="13" spans="2:14" x14ac:dyDescent="0.25">
      <c r="B13" s="95">
        <v>42552</v>
      </c>
      <c r="C13" s="80">
        <v>42583</v>
      </c>
      <c r="D13"/>
    </row>
    <row r="14" spans="2:14" x14ac:dyDescent="0.25">
      <c r="D14"/>
    </row>
    <row r="15" spans="2:14" x14ac:dyDescent="0.25">
      <c r="B15" s="72" t="s">
        <v>77</v>
      </c>
      <c r="C15" s="80">
        <f>C13</f>
        <v>42583</v>
      </c>
      <c r="D15"/>
      <c r="E15" s="92">
        <v>1</v>
      </c>
      <c r="F15" s="61" t="s">
        <v>162</v>
      </c>
    </row>
    <row r="16" spans="2:14" x14ac:dyDescent="0.25">
      <c r="B16" s="72" t="s">
        <v>76</v>
      </c>
      <c r="C16" s="80">
        <f>B13</f>
        <v>42552</v>
      </c>
      <c r="D16"/>
    </row>
    <row r="17" spans="2:7" x14ac:dyDescent="0.25">
      <c r="D17"/>
    </row>
    <row r="18" spans="2:7" x14ac:dyDescent="0.25">
      <c r="B18" s="72" t="s">
        <v>78</v>
      </c>
      <c r="C18" s="70">
        <f>C15-C16</f>
        <v>31</v>
      </c>
      <c r="D18"/>
    </row>
    <row r="19" spans="2:7" x14ac:dyDescent="0.25">
      <c r="C19" s="71" t="s">
        <v>82</v>
      </c>
      <c r="D19"/>
    </row>
    <row r="21" spans="2:7" x14ac:dyDescent="0.25">
      <c r="B21" s="72" t="s">
        <v>78</v>
      </c>
      <c r="C21" s="70">
        <f>NETWORKDAYS.INTL(C16,C15,1,E22:E23)</f>
        <v>20</v>
      </c>
      <c r="E21" s="72" t="s">
        <v>79</v>
      </c>
      <c r="G21" s="61" t="s">
        <v>201</v>
      </c>
    </row>
    <row r="22" spans="2:7" x14ac:dyDescent="0.25">
      <c r="C22" s="71" t="s">
        <v>81</v>
      </c>
      <c r="E22" s="69">
        <v>42552</v>
      </c>
    </row>
    <row r="23" spans="2:7" x14ac:dyDescent="0.25">
      <c r="E23" s="69">
        <v>42555</v>
      </c>
    </row>
    <row r="45" spans="2:2" x14ac:dyDescent="0.25">
      <c r="B45" s="61" t="s">
        <v>32</v>
      </c>
    </row>
  </sheetData>
  <hyperlinks>
    <hyperlink ref="N1" location="Intro!A1" display="Back to Intro Tab"/>
  </hyperlink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Intro</vt:lpstr>
      <vt:lpstr>Trend Analysis</vt:lpstr>
      <vt:lpstr>Trend Analysis (A)</vt:lpstr>
      <vt:lpstr>Job Vacancy</vt:lpstr>
      <vt:lpstr>Job Vacancy (A)</vt:lpstr>
      <vt:lpstr>Requisition Rate</vt:lpstr>
      <vt:lpstr>Requisition Rate (A)</vt:lpstr>
      <vt:lpstr>Time to Fill</vt:lpstr>
      <vt:lpstr>Time to Fill (A)</vt:lpstr>
      <vt:lpstr>Standard Deviation</vt:lpstr>
      <vt:lpstr>Standard Deviation (A)</vt:lpstr>
      <vt:lpstr>Quality of Hire</vt:lpstr>
      <vt:lpstr>Quality of Hire (A)</vt:lpstr>
      <vt:lpstr>Career Path Ratio</vt:lpstr>
      <vt:lpstr>Career Path Ratio (A)</vt:lpstr>
      <vt:lpstr>Hire Rate</vt:lpstr>
      <vt:lpstr>Hire Rate (A)</vt:lpstr>
      <vt:lpstr>Turnover by Year</vt:lpstr>
      <vt:lpstr>Turnover by Quarter</vt:lpstr>
      <vt:lpstr>HR 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Wright</dc:creator>
  <cp:lastModifiedBy>Tim Wright</cp:lastModifiedBy>
  <dcterms:created xsi:type="dcterms:W3CDTF">2016-07-17T06:07:04Z</dcterms:created>
  <dcterms:modified xsi:type="dcterms:W3CDTF">2016-07-20T19:25:00Z</dcterms:modified>
</cp:coreProperties>
</file>